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382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<sst xmlns="http://schemas.openxmlformats.org/spreadsheetml/2006/main" count="205" uniqueCount="151">
  <si>
    <t>100° 11' 36.9"</t>
    <phoneticPr fontId="18" type="noConversion"/>
  </si>
  <si>
    <t>2744 ± 7 m</t>
    <phoneticPr fontId="18" type="noConversion"/>
  </si>
  <si>
    <t>23.10.2008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</si>
  <si>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</si>
  <si>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</si>
  <si>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</si>
  <si>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</si>
  <si>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</si>
  <si>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</si>
  <si>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</si>
  <si>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</si>
  <si>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</si>
  <si>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</si>
  <si>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</si>
  <si>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</si>
  <si>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</si>
  <si>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</si>
  <si>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</si>
  <si>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</si>
  <si>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</si>
  <si>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</si>
  <si>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</si>
  <si>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</si>
  <si>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</si>
  <si>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</si>
  <si>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</si>
  <si>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</si>
  <si>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</si>
  <si>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</si>
  <si>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</si>
  <si>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</si>
  <si>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</si>
  <si>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</si>
  <si>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</si>
  <si>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</si>
  <si>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</si>
  <si>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</si>
  <si>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</si>
  <si>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</si>
  <si>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 xml:space="preserve">Lijiang7, Yunnan </t>
    <phoneticPr fontId="18" type="noConversion"/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</si>
  <si>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</si>
  <si>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</si>
  <si>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</si>
  <si>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</si>
  <si>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</si>
  <si>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</si>
  <si>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</si>
  <si>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</si>
  <si>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</si>
  <si>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</si>
  <si>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</si>
  <si>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</si>
  <si>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</si>
  <si>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</si>
  <si>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</si>
  <si>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</si>
  <si>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</si>
  <si>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</si>
  <si>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</si>
  <si>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</si>
  <si>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</si>
  <si>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</si>
  <si>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</si>
  <si>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</si>
  <si>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</si>
  <si>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</si>
  <si>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</si>
  <si>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</si>
  <si>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</si>
  <si>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</si>
  <si>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</si>
  <si>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</si>
  <si>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</si>
  <si>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</si>
  <si>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</si>
  <si>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</si>
  <si>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</si>
  <si>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</si>
  <si>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</si>
  <si>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</si>
  <si>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</si>
  <si>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</si>
  <si>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</si>
  <si>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</si>
  <si>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</si>
  <si>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</si>
  <si>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</si>
  <si>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</si>
  <si>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</si>
  <si>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</si>
  <si>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</si>
  <si>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</si>
  <si>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</si>
  <si>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</si>
  <si>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</si>
  <si>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</si>
  <si>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</si>
  <si>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</si>
  <si>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</si>
  <si>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</si>
  <si>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Spines:  13, 23,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</si>
  <si>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</si>
  <si>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</si>
  <si>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</si>
  <si>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</si>
  <si>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</si>
  <si>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</si>
  <si>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</si>
  <si>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</si>
  <si>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</si>
  <si>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07-OTU-01</t>
  </si>
  <si>
    <t>07-OTU-02</t>
  </si>
  <si>
    <t>07-OTU-03</t>
  </si>
  <si>
    <t>07-OTU-04</t>
  </si>
  <si>
    <t>07-OTU-05</t>
  </si>
  <si>
    <t>07-OTU-06</t>
  </si>
  <si>
    <t>07-OTU-07</t>
  </si>
  <si>
    <t>07-OTU-08</t>
  </si>
  <si>
    <t>07-OTU-09</t>
  </si>
  <si>
    <t>07-OTU-10</t>
  </si>
  <si>
    <t>07-OTU-11</t>
  </si>
  <si>
    <t>07-OTU-12</t>
  </si>
  <si>
    <t>07-OTU-13</t>
  </si>
  <si>
    <t>07-OTU-14</t>
  </si>
  <si>
    <t>07-OTU-15</t>
  </si>
  <si>
    <t>07-OTU-16</t>
  </si>
  <si>
    <t>07-OTU-17</t>
  </si>
  <si>
    <t>07-OTU-18</t>
  </si>
  <si>
    <t>07-OTU-19</t>
  </si>
  <si>
    <t>07-OTU-20</t>
  </si>
  <si>
    <t>07-OTU-21</t>
  </si>
  <si>
    <t>07-OTU-22</t>
  </si>
  <si>
    <t>07-OTU-23</t>
  </si>
  <si>
    <t>07-OTU-24</t>
  </si>
  <si>
    <t>07-OTU-25</t>
  </si>
  <si>
    <t>07-OTU-26</t>
  </si>
  <si>
    <t>07-OTU-27</t>
  </si>
  <si>
    <t>07-OTU-28</t>
  </si>
  <si>
    <t>07-OTU-29</t>
  </si>
  <si>
    <t>07-OTU-30</t>
  </si>
  <si>
    <t>07-OTU-31</t>
  </si>
  <si>
    <t>07-OTU-32</t>
  </si>
  <si>
    <t>07-OTU-33</t>
  </si>
  <si>
    <t>07-OTU-34</t>
  </si>
  <si>
    <t>07-OTU-35</t>
  </si>
  <si>
    <t>07-OTU-36</t>
  </si>
  <si>
    <t>07-OTU-37</t>
  </si>
  <si>
    <t>07-OTU-38</t>
  </si>
  <si>
    <t>07-OTU-39</t>
  </si>
  <si>
    <t>Jian Yang</t>
    <phoneticPr fontId="18" type="noConversion"/>
  </si>
  <si>
    <t>26° 57'17.2"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</si>
</sst>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34" activePane="bottomRight" state="frozenSplit"/>
      <selection sqref="A1:XFD1048576"/>
      <selection pane="topRight" activeCell="V1" sqref="V1"/>
      <selection pane="bottomLeft" activeCell="A7" sqref="A7"/>
      <selection pane="bottomRight" activeCell="B4" sqref="B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85</v>
      </c>
      <c r="B1" s="238" t="s">
        <v>81</v>
      </c>
      <c r="C1" s="234" t="s">
        <v>82</v>
      </c>
      <c r="D1" s="235"/>
      <c r="E1" s="228" t="s">
        <v>83</v>
      </c>
      <c r="F1" s="229"/>
      <c r="G1" s="228" t="s">
        <v>84</v>
      </c>
      <c r="H1" s="229"/>
      <c r="I1" s="178" t="s">
        <v>10</v>
      </c>
      <c r="J1" s="232"/>
      <c r="K1" s="178" t="s">
        <v>11</v>
      </c>
      <c r="L1" s="179"/>
      <c r="M1" s="174"/>
      <c r="N1" s="192" t="s">
        <v>7</v>
      </c>
      <c r="O1" s="192"/>
      <c r="P1" s="129">
        <v>1</v>
      </c>
      <c r="Q1" s="124"/>
      <c r="R1" s="125"/>
      <c r="S1" s="194" t="s">
        <v>9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8</v>
      </c>
      <c r="O2" s="193"/>
      <c r="P2" s="126" t="s">
        <v>6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149</v>
      </c>
      <c r="B3" s="159" t="s">
        <v>39</v>
      </c>
      <c r="C3" s="182" t="s">
        <v>150</v>
      </c>
      <c r="D3" s="183"/>
      <c r="E3" s="182" t="s">
        <v>0</v>
      </c>
      <c r="F3" s="183"/>
      <c r="G3" s="241" t="s">
        <v>1</v>
      </c>
      <c r="H3" s="242"/>
      <c r="I3" s="243" t="s">
        <v>2</v>
      </c>
      <c r="J3" s="244"/>
      <c r="K3" s="182"/>
      <c r="L3" s="183"/>
      <c r="M3" s="186" t="s">
        <v>100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4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102</v>
      </c>
      <c r="B5" s="203" t="s">
        <v>101</v>
      </c>
      <c r="C5" s="207" t="s">
        <v>23</v>
      </c>
      <c r="D5" s="208"/>
      <c r="E5" s="209" t="s">
        <v>17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18</v>
      </c>
      <c r="P5" s="215"/>
      <c r="Q5" s="215"/>
      <c r="R5" s="215"/>
      <c r="S5" s="215"/>
      <c r="T5" s="215"/>
      <c r="U5" s="215"/>
      <c r="V5" s="215"/>
      <c r="W5" s="216"/>
      <c r="X5" s="217" t="s">
        <v>19</v>
      </c>
      <c r="Y5" s="218"/>
      <c r="Z5" s="218"/>
      <c r="AA5" s="219"/>
      <c r="AB5" s="220" t="s">
        <v>20</v>
      </c>
      <c r="AC5" s="221"/>
      <c r="AD5" s="222"/>
      <c r="AE5" s="223" t="s">
        <v>21</v>
      </c>
      <c r="AF5" s="224"/>
      <c r="AG5" s="224"/>
      <c r="AH5" s="224"/>
      <c r="AI5" s="225"/>
      <c r="AJ5" s="200" t="s">
        <v>22</v>
      </c>
      <c r="AK5" s="201"/>
      <c r="AL5" s="202"/>
      <c r="AN5" s="172" t="s">
        <v>105</v>
      </c>
      <c r="AO5" s="170" t="s">
        <v>106</v>
      </c>
      <c r="AP5" s="170" t="s">
        <v>107</v>
      </c>
      <c r="AQ5" s="165" t="s">
        <v>108</v>
      </c>
      <c r="AR5" s="165" t="s">
        <v>103</v>
      </c>
      <c r="AS5" s="165" t="s">
        <v>104</v>
      </c>
      <c r="AT5" s="165" t="s">
        <v>97</v>
      </c>
      <c r="AU5" s="165" t="s">
        <v>109</v>
      </c>
      <c r="AV5" s="165" t="s">
        <v>3</v>
      </c>
      <c r="AW5" s="168" t="s">
        <v>98</v>
      </c>
    </row>
    <row r="6" spans="1:88" ht="80.25" customHeight="1" thickBot="1">
      <c r="A6" s="206"/>
      <c r="B6" s="204"/>
      <c r="C6" s="131" t="s">
        <v>88</v>
      </c>
      <c r="D6" s="132" t="s">
        <v>37</v>
      </c>
      <c r="E6" s="133" t="s">
        <v>38</v>
      </c>
      <c r="F6" s="134" t="s">
        <v>5</v>
      </c>
      <c r="G6" s="135" t="s">
        <v>12</v>
      </c>
      <c r="H6" s="136" t="s">
        <v>24</v>
      </c>
      <c r="I6" s="135" t="s">
        <v>13</v>
      </c>
      <c r="J6" s="134" t="s">
        <v>14</v>
      </c>
      <c r="K6" s="135" t="s">
        <v>42</v>
      </c>
      <c r="L6" s="134" t="s">
        <v>43</v>
      </c>
      <c r="M6" s="137" t="s">
        <v>15</v>
      </c>
      <c r="N6" s="138" t="s">
        <v>16</v>
      </c>
      <c r="O6" s="139" t="s">
        <v>45</v>
      </c>
      <c r="P6" s="140" t="s">
        <v>46</v>
      </c>
      <c r="Q6" s="141" t="s">
        <v>47</v>
      </c>
      <c r="R6" s="140" t="s">
        <v>48</v>
      </c>
      <c r="S6" s="142" t="s">
        <v>49</v>
      </c>
      <c r="T6" s="141" t="s">
        <v>50</v>
      </c>
      <c r="U6" s="143" t="s">
        <v>51</v>
      </c>
      <c r="V6" s="140" t="s">
        <v>52</v>
      </c>
      <c r="W6" s="144" t="s">
        <v>53</v>
      </c>
      <c r="X6" s="145" t="s">
        <v>25</v>
      </c>
      <c r="Y6" s="146" t="s">
        <v>27</v>
      </c>
      <c r="Z6" s="147" t="s">
        <v>28</v>
      </c>
      <c r="AA6" s="148" t="s">
        <v>26</v>
      </c>
      <c r="AB6" s="149" t="s">
        <v>29</v>
      </c>
      <c r="AC6" s="150" t="s">
        <v>30</v>
      </c>
      <c r="AD6" s="151" t="s">
        <v>31</v>
      </c>
      <c r="AE6" s="152" t="s">
        <v>35</v>
      </c>
      <c r="AF6" s="153" t="s">
        <v>32</v>
      </c>
      <c r="AG6" s="153" t="s">
        <v>33</v>
      </c>
      <c r="AH6" s="153" t="s">
        <v>34</v>
      </c>
      <c r="AI6" s="154" t="s">
        <v>36</v>
      </c>
      <c r="AJ6" s="155" t="s">
        <v>66</v>
      </c>
      <c r="AK6" s="156" t="s">
        <v>67</v>
      </c>
      <c r="AL6" s="157" t="s">
        <v>68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v>1</v>
      </c>
      <c r="B7" s="31" t="s">
        <v>110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>
        <v>1</v>
      </c>
      <c r="S7" s="50">
        <v>1</v>
      </c>
      <c r="T7" s="38">
        <v>1</v>
      </c>
      <c r="U7" s="48"/>
      <c r="V7" s="50"/>
      <c r="W7" s="16"/>
      <c r="X7" s="38"/>
      <c r="Y7" s="32">
        <v>1</v>
      </c>
      <c r="Z7" s="50">
        <v>1</v>
      </c>
      <c r="AA7" s="17">
        <v>1</v>
      </c>
      <c r="AB7" s="24"/>
      <c r="AC7" s="50">
        <v>1</v>
      </c>
      <c r="AD7" s="17">
        <v>1</v>
      </c>
      <c r="AE7" s="24"/>
      <c r="AF7" s="50">
        <v>1</v>
      </c>
      <c r="AG7" s="50">
        <v>1</v>
      </c>
      <c r="AH7" s="50"/>
      <c r="AI7" s="53"/>
      <c r="AJ7" s="24"/>
      <c r="AK7" s="50">
        <v>1</v>
      </c>
      <c r="AL7" s="16"/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111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>
        <v>1</v>
      </c>
      <c r="S8" s="50">
        <v>1</v>
      </c>
      <c r="T8" s="38">
        <v>1</v>
      </c>
      <c r="U8" s="48"/>
      <c r="V8" s="50"/>
      <c r="W8" s="16"/>
      <c r="X8" s="38"/>
      <c r="Y8" s="32"/>
      <c r="Z8" s="50"/>
      <c r="AA8" s="17">
        <v>1</v>
      </c>
      <c r="AB8" s="24"/>
      <c r="AC8" s="50">
        <v>1</v>
      </c>
      <c r="AD8" s="17"/>
      <c r="AE8" s="24"/>
      <c r="AF8" s="50">
        <v>1</v>
      </c>
      <c r="AG8" s="50"/>
      <c r="AH8" s="50"/>
      <c r="AI8" s="53"/>
      <c r="AJ8" s="24"/>
      <c r="AK8" s="50">
        <v>1</v>
      </c>
      <c r="AL8" s="16">
        <v>1</v>
      </c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112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>
        <v>1</v>
      </c>
      <c r="S9" s="50">
        <v>1</v>
      </c>
      <c r="T9" s="38"/>
      <c r="U9" s="48"/>
      <c r="V9" s="50"/>
      <c r="W9" s="16"/>
      <c r="X9" s="38"/>
      <c r="Y9" s="32"/>
      <c r="Z9" s="50">
        <v>1</v>
      </c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>
        <v>1</v>
      </c>
      <c r="AI9" s="53">
        <v>1</v>
      </c>
      <c r="AJ9" s="24"/>
      <c r="AK9" s="50">
        <v>1</v>
      </c>
      <c r="AL9" s="16"/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113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>
        <v>1</v>
      </c>
      <c r="S10" s="50">
        <v>1</v>
      </c>
      <c r="T10" s="38"/>
      <c r="U10" s="48"/>
      <c r="V10" s="50"/>
      <c r="W10" s="16"/>
      <c r="X10" s="38"/>
      <c r="Y10" s="32">
        <v>1</v>
      </c>
      <c r="Z10" s="50">
        <v>1</v>
      </c>
      <c r="AA10" s="17"/>
      <c r="AB10" s="24"/>
      <c r="AC10" s="50">
        <v>1</v>
      </c>
      <c r="AD10" s="17">
        <v>1</v>
      </c>
      <c r="AE10" s="24"/>
      <c r="AF10" s="50">
        <v>1</v>
      </c>
      <c r="AG10" s="50">
        <v>1</v>
      </c>
      <c r="AH10" s="50"/>
      <c r="AI10" s="53"/>
      <c r="AJ10" s="24"/>
      <c r="AK10" s="50">
        <v>1</v>
      </c>
      <c r="AL10" s="16">
        <v>1</v>
      </c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114</v>
      </c>
      <c r="C11" s="24">
        <v>1</v>
      </c>
      <c r="D11" s="16"/>
      <c r="E11" s="24"/>
      <c r="F11" s="39">
        <v>1</v>
      </c>
      <c r="G11" s="32">
        <v>1</v>
      </c>
      <c r="H11" s="38">
        <v>1</v>
      </c>
      <c r="I11" s="32"/>
      <c r="J11" s="39">
        <v>1</v>
      </c>
      <c r="K11" s="32">
        <v>1</v>
      </c>
      <c r="L11" s="39"/>
      <c r="M11" s="32"/>
      <c r="N11" s="16"/>
      <c r="O11" s="42"/>
      <c r="P11" s="48"/>
      <c r="Q11" s="38">
        <v>1</v>
      </c>
      <c r="R11" s="48">
        <v>1</v>
      </c>
      <c r="S11" s="50">
        <v>1</v>
      </c>
      <c r="T11" s="38"/>
      <c r="U11" s="48"/>
      <c r="V11" s="50"/>
      <c r="W11" s="16"/>
      <c r="X11" s="38"/>
      <c r="Y11" s="32">
        <v>1</v>
      </c>
      <c r="Z11" s="50">
        <v>1</v>
      </c>
      <c r="AA11" s="17"/>
      <c r="AB11" s="24"/>
      <c r="AC11" s="50"/>
      <c r="AD11" s="17">
        <v>1</v>
      </c>
      <c r="AE11" s="24"/>
      <c r="AF11" s="50">
        <v>1</v>
      </c>
      <c r="AG11" s="50">
        <v>1</v>
      </c>
      <c r="AH11" s="50">
        <v>1</v>
      </c>
      <c r="AI11" s="53">
        <v>1</v>
      </c>
      <c r="AJ11" s="24">
        <v>1</v>
      </c>
      <c r="AK11" s="50">
        <v>1</v>
      </c>
      <c r="AL11" s="16"/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115</v>
      </c>
      <c r="C12" s="24">
        <v>1</v>
      </c>
      <c r="D12" s="16">
        <v>1</v>
      </c>
      <c r="E12" s="24">
        <v>1</v>
      </c>
      <c r="F12" s="39">
        <v>1</v>
      </c>
      <c r="G12" s="32"/>
      <c r="H12" s="38">
        <v>1</v>
      </c>
      <c r="I12" s="32"/>
      <c r="J12" s="39">
        <v>1</v>
      </c>
      <c r="K12" s="32">
        <v>1</v>
      </c>
      <c r="L12" s="39">
        <v>1</v>
      </c>
      <c r="M12" s="32"/>
      <c r="N12" s="16"/>
      <c r="O12" s="42"/>
      <c r="P12" s="48"/>
      <c r="Q12" s="38"/>
      <c r="R12" s="48">
        <v>1</v>
      </c>
      <c r="S12" s="50">
        <v>1</v>
      </c>
      <c r="T12" s="38"/>
      <c r="U12" s="48"/>
      <c r="V12" s="50"/>
      <c r="W12" s="16"/>
      <c r="X12" s="38"/>
      <c r="Y12" s="32"/>
      <c r="Z12" s="50">
        <v>1</v>
      </c>
      <c r="AA12" s="17">
        <v>1</v>
      </c>
      <c r="AB12" s="24"/>
      <c r="AC12" s="50">
        <v>1</v>
      </c>
      <c r="AD12" s="17">
        <v>1</v>
      </c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116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>
        <v>1</v>
      </c>
      <c r="R13" s="48">
        <v>1</v>
      </c>
      <c r="S13" s="50">
        <v>1</v>
      </c>
      <c r="T13" s="38"/>
      <c r="U13" s="48"/>
      <c r="V13" s="50"/>
      <c r="W13" s="16"/>
      <c r="X13" s="38"/>
      <c r="Y13" s="32"/>
      <c r="Z13" s="50">
        <v>1</v>
      </c>
      <c r="AA13" s="17">
        <v>1</v>
      </c>
      <c r="AB13" s="24"/>
      <c r="AC13" s="50"/>
      <c r="AD13" s="17">
        <v>1</v>
      </c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117</v>
      </c>
      <c r="C14" s="24">
        <v>1</v>
      </c>
      <c r="D14" s="16"/>
      <c r="E14" s="24"/>
      <c r="F14" s="39">
        <v>1</v>
      </c>
      <c r="G14" s="32">
        <v>1</v>
      </c>
      <c r="H14" s="38">
        <v>1</v>
      </c>
      <c r="I14" s="32">
        <v>1</v>
      </c>
      <c r="J14" s="39">
        <v>1</v>
      </c>
      <c r="K14" s="32">
        <v>1</v>
      </c>
      <c r="L14" s="39">
        <v>1</v>
      </c>
      <c r="M14" s="32">
        <v>1</v>
      </c>
      <c r="N14" s="16">
        <v>1</v>
      </c>
      <c r="O14" s="42"/>
      <c r="P14" s="48">
        <v>1</v>
      </c>
      <c r="Q14" s="38">
        <v>1</v>
      </c>
      <c r="R14" s="48"/>
      <c r="S14" s="50"/>
      <c r="T14" s="38"/>
      <c r="U14" s="48"/>
      <c r="V14" s="50"/>
      <c r="W14" s="16"/>
      <c r="X14" s="38"/>
      <c r="Y14" s="32">
        <v>1</v>
      </c>
      <c r="Z14" s="50">
        <v>1</v>
      </c>
      <c r="AA14" s="17"/>
      <c r="AB14" s="24"/>
      <c r="AC14" s="50">
        <v>1</v>
      </c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118</v>
      </c>
      <c r="C15" s="24">
        <v>1</v>
      </c>
      <c r="D15" s="16">
        <v>1</v>
      </c>
      <c r="E15" s="24"/>
      <c r="F15" s="39">
        <v>1</v>
      </c>
      <c r="G15" s="32">
        <v>1</v>
      </c>
      <c r="H15" s="38">
        <v>1</v>
      </c>
      <c r="I15" s="32">
        <v>1</v>
      </c>
      <c r="J15" s="39">
        <v>1</v>
      </c>
      <c r="K15" s="32"/>
      <c r="L15" s="39">
        <v>1</v>
      </c>
      <c r="M15" s="32">
        <v>1</v>
      </c>
      <c r="N15" s="16">
        <v>1</v>
      </c>
      <c r="O15" s="42"/>
      <c r="P15" s="48"/>
      <c r="Q15" s="38"/>
      <c r="R15" s="48">
        <v>1</v>
      </c>
      <c r="S15" s="50">
        <v>1</v>
      </c>
      <c r="T15" s="38">
        <v>1</v>
      </c>
      <c r="U15" s="48"/>
      <c r="V15" s="50"/>
      <c r="W15" s="16"/>
      <c r="X15" s="38"/>
      <c r="Y15" s="32"/>
      <c r="Z15" s="50">
        <v>1</v>
      </c>
      <c r="AA15" s="17">
        <v>1</v>
      </c>
      <c r="AB15" s="24"/>
      <c r="AC15" s="50"/>
      <c r="AD15" s="17">
        <v>1</v>
      </c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119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>
        <v>1</v>
      </c>
      <c r="J16" s="39">
        <v>1</v>
      </c>
      <c r="K16" s="32">
        <v>1</v>
      </c>
      <c r="L16" s="39">
        <v>1</v>
      </c>
      <c r="M16" s="32"/>
      <c r="N16" s="16"/>
      <c r="O16" s="42"/>
      <c r="P16" s="48">
        <v>1</v>
      </c>
      <c r="Q16" s="38">
        <v>1</v>
      </c>
      <c r="R16" s="48">
        <v>1</v>
      </c>
      <c r="S16" s="50"/>
      <c r="T16" s="38"/>
      <c r="U16" s="48"/>
      <c r="V16" s="50"/>
      <c r="W16" s="16"/>
      <c r="X16" s="38"/>
      <c r="Y16" s="32">
        <v>1</v>
      </c>
      <c r="Z16" s="50">
        <v>1</v>
      </c>
      <c r="AA16" s="17"/>
      <c r="AB16" s="24"/>
      <c r="AC16" s="50"/>
      <c r="AD16" s="17">
        <v>1</v>
      </c>
      <c r="AE16" s="24"/>
      <c r="AF16" s="50">
        <v>1</v>
      </c>
      <c r="AG16" s="50">
        <v>1</v>
      </c>
      <c r="AH16" s="50"/>
      <c r="AI16" s="53"/>
      <c r="AJ16" s="24">
        <v>1</v>
      </c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120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>
        <v>1</v>
      </c>
      <c r="M17" s="32"/>
      <c r="N17" s="16"/>
      <c r="O17" s="42"/>
      <c r="P17" s="48"/>
      <c r="Q17" s="38"/>
      <c r="R17" s="48">
        <v>1</v>
      </c>
      <c r="S17" s="50">
        <v>1</v>
      </c>
      <c r="T17" s="38"/>
      <c r="U17" s="48"/>
      <c r="V17" s="50"/>
      <c r="W17" s="16"/>
      <c r="X17" s="38"/>
      <c r="Y17" s="32">
        <v>1</v>
      </c>
      <c r="Z17" s="50">
        <v>1</v>
      </c>
      <c r="AA17" s="17">
        <v>1</v>
      </c>
      <c r="AB17" s="24"/>
      <c r="AC17" s="50">
        <v>1</v>
      </c>
      <c r="AD17" s="17">
        <v>1</v>
      </c>
      <c r="AE17" s="24"/>
      <c r="AF17" s="50">
        <v>1</v>
      </c>
      <c r="AG17" s="50">
        <v>1</v>
      </c>
      <c r="AH17" s="50"/>
      <c r="AI17" s="53"/>
      <c r="AJ17" s="24"/>
      <c r="AK17" s="50">
        <v>1</v>
      </c>
      <c r="AL17" s="16"/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121</v>
      </c>
      <c r="C18" s="24">
        <v>1</v>
      </c>
      <c r="D18" s="16"/>
      <c r="E18" s="24"/>
      <c r="F18" s="39">
        <v>1</v>
      </c>
      <c r="G18" s="32">
        <v>1</v>
      </c>
      <c r="H18" s="38">
        <v>1</v>
      </c>
      <c r="I18" s="32"/>
      <c r="J18" s="39">
        <v>1</v>
      </c>
      <c r="K18" s="32">
        <v>1</v>
      </c>
      <c r="L18" s="39">
        <v>1</v>
      </c>
      <c r="M18" s="32">
        <v>1</v>
      </c>
      <c r="N18" s="16">
        <v>1</v>
      </c>
      <c r="O18" s="42"/>
      <c r="P18" s="48"/>
      <c r="Q18" s="38"/>
      <c r="R18" s="48">
        <v>1</v>
      </c>
      <c r="S18" s="50">
        <v>1</v>
      </c>
      <c r="T18" s="38"/>
      <c r="U18" s="48"/>
      <c r="V18" s="50"/>
      <c r="W18" s="16"/>
      <c r="X18" s="38"/>
      <c r="Y18" s="32">
        <v>1</v>
      </c>
      <c r="Z18" s="50">
        <v>1</v>
      </c>
      <c r="AA18" s="17">
        <v>1</v>
      </c>
      <c r="AB18" s="24"/>
      <c r="AC18" s="50"/>
      <c r="AD18" s="17">
        <v>1</v>
      </c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122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>
        <v>1</v>
      </c>
      <c r="S19" s="50">
        <v>1</v>
      </c>
      <c r="T19" s="38">
        <v>1</v>
      </c>
      <c r="U19" s="48"/>
      <c r="V19" s="50"/>
      <c r="W19" s="16"/>
      <c r="X19" s="38"/>
      <c r="Y19" s="32">
        <v>1</v>
      </c>
      <c r="Z19" s="50">
        <v>1</v>
      </c>
      <c r="AA19" s="17">
        <v>1</v>
      </c>
      <c r="AB19" s="24"/>
      <c r="AC19" s="50"/>
      <c r="AD19" s="17">
        <v>1</v>
      </c>
      <c r="AE19" s="24"/>
      <c r="AF19" s="50">
        <v>1</v>
      </c>
      <c r="AG19" s="50">
        <v>1</v>
      </c>
      <c r="AH19" s="50"/>
      <c r="AI19" s="53"/>
      <c r="AJ19" s="24">
        <v>1</v>
      </c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123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>
        <v>1</v>
      </c>
      <c r="R20" s="48">
        <v>1</v>
      </c>
      <c r="S20" s="50"/>
      <c r="T20" s="38"/>
      <c r="U20" s="48"/>
      <c r="V20" s="50"/>
      <c r="W20" s="16"/>
      <c r="X20" s="38"/>
      <c r="Y20" s="32">
        <v>1</v>
      </c>
      <c r="Z20" s="50">
        <v>1</v>
      </c>
      <c r="AA20" s="17"/>
      <c r="AB20" s="24"/>
      <c r="AC20" s="50"/>
      <c r="AD20" s="17">
        <v>1</v>
      </c>
      <c r="AE20" s="24"/>
      <c r="AF20" s="50"/>
      <c r="AG20" s="50">
        <v>1</v>
      </c>
      <c r="AH20" s="50"/>
      <c r="AI20" s="53"/>
      <c r="AJ20" s="24"/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124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>
        <v>1</v>
      </c>
      <c r="R21" s="48">
        <v>1</v>
      </c>
      <c r="S21" s="50"/>
      <c r="T21" s="38"/>
      <c r="U21" s="48"/>
      <c r="V21" s="50"/>
      <c r="W21" s="16"/>
      <c r="X21" s="38"/>
      <c r="Y21" s="32">
        <v>1</v>
      </c>
      <c r="Z21" s="50">
        <v>1</v>
      </c>
      <c r="AA21" s="17"/>
      <c r="AB21" s="24"/>
      <c r="AC21" s="50">
        <v>1</v>
      </c>
      <c r="AD21" s="17">
        <v>1</v>
      </c>
      <c r="AE21" s="24"/>
      <c r="AF21" s="50">
        <v>1</v>
      </c>
      <c r="AG21" s="50"/>
      <c r="AH21" s="50"/>
      <c r="AI21" s="53"/>
      <c r="AJ21" s="24"/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125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>
        <v>1</v>
      </c>
      <c r="R22" s="48">
        <v>1</v>
      </c>
      <c r="S22" s="50"/>
      <c r="T22" s="38"/>
      <c r="U22" s="48"/>
      <c r="V22" s="50"/>
      <c r="W22" s="16"/>
      <c r="X22" s="38"/>
      <c r="Y22" s="32">
        <v>1</v>
      </c>
      <c r="Z22" s="50">
        <v>1</v>
      </c>
      <c r="AA22" s="17"/>
      <c r="AB22" s="24"/>
      <c r="AC22" s="50"/>
      <c r="AD22" s="17">
        <v>1</v>
      </c>
      <c r="AE22" s="24"/>
      <c r="AF22" s="50"/>
      <c r="AG22" s="50">
        <v>1</v>
      </c>
      <c r="AH22" s="50">
        <v>1</v>
      </c>
      <c r="AI22" s="53">
        <v>1</v>
      </c>
      <c r="AJ22" s="24"/>
      <c r="AK22" s="50">
        <v>1</v>
      </c>
      <c r="AL22" s="16"/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126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/>
      <c r="J23" s="39">
        <v>1</v>
      </c>
      <c r="K23" s="32">
        <v>1</v>
      </c>
      <c r="L23" s="39"/>
      <c r="M23" s="32"/>
      <c r="N23" s="16"/>
      <c r="O23" s="42"/>
      <c r="P23" s="48"/>
      <c r="Q23" s="38">
        <v>1</v>
      </c>
      <c r="R23" s="48">
        <v>1</v>
      </c>
      <c r="S23" s="50"/>
      <c r="T23" s="38"/>
      <c r="U23" s="48"/>
      <c r="V23" s="50"/>
      <c r="W23" s="16"/>
      <c r="X23" s="38"/>
      <c r="Y23" s="32"/>
      <c r="Z23" s="50">
        <v>1</v>
      </c>
      <c r="AA23" s="17"/>
      <c r="AB23" s="24"/>
      <c r="AC23" s="50"/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127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>
        <v>1</v>
      </c>
      <c r="Q24" s="38">
        <v>1</v>
      </c>
      <c r="R24" s="48">
        <v>1</v>
      </c>
      <c r="S24" s="50"/>
      <c r="T24" s="38"/>
      <c r="U24" s="48"/>
      <c r="V24" s="50"/>
      <c r="W24" s="16"/>
      <c r="X24" s="38"/>
      <c r="Y24" s="32">
        <v>1</v>
      </c>
      <c r="Z24" s="50">
        <v>1</v>
      </c>
      <c r="AA24" s="17">
        <v>1</v>
      </c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128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/>
      <c r="L25" s="39">
        <v>1</v>
      </c>
      <c r="M25" s="32"/>
      <c r="N25" s="16"/>
      <c r="O25" s="42"/>
      <c r="P25" s="48"/>
      <c r="Q25" s="38">
        <v>1</v>
      </c>
      <c r="R25" s="48">
        <v>1</v>
      </c>
      <c r="S25" s="50"/>
      <c r="T25" s="38"/>
      <c r="U25" s="48"/>
      <c r="V25" s="50"/>
      <c r="W25" s="16"/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/>
      <c r="AG25" s="50">
        <v>1</v>
      </c>
      <c r="AH25" s="50">
        <v>1</v>
      </c>
      <c r="AI25" s="53"/>
      <c r="AJ25" s="24"/>
      <c r="AK25" s="50">
        <v>1</v>
      </c>
      <c r="AL25" s="16"/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129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>
        <v>1</v>
      </c>
      <c r="S26" s="50">
        <v>1</v>
      </c>
      <c r="T26" s="38">
        <v>1</v>
      </c>
      <c r="U26" s="48"/>
      <c r="V26" s="50"/>
      <c r="W26" s="16"/>
      <c r="X26" s="38"/>
      <c r="Y26" s="32"/>
      <c r="Z26" s="50">
        <v>1</v>
      </c>
      <c r="AA26" s="17">
        <v>1</v>
      </c>
      <c r="AB26" s="24"/>
      <c r="AC26" s="50">
        <v>1</v>
      </c>
      <c r="AD26" s="17"/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>
        <v>1</v>
      </c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130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/>
      <c r="J27" s="39">
        <v>1</v>
      </c>
      <c r="K27" s="32">
        <v>1</v>
      </c>
      <c r="L27" s="39"/>
      <c r="M27" s="32"/>
      <c r="N27" s="16"/>
      <c r="O27" s="42"/>
      <c r="P27" s="48"/>
      <c r="Q27" s="38"/>
      <c r="R27" s="48">
        <v>1</v>
      </c>
      <c r="S27" s="50">
        <v>1</v>
      </c>
      <c r="T27" s="38">
        <v>1</v>
      </c>
      <c r="U27" s="48"/>
      <c r="V27" s="50"/>
      <c r="W27" s="16"/>
      <c r="X27" s="38"/>
      <c r="Y27" s="32"/>
      <c r="Z27" s="50">
        <v>1</v>
      </c>
      <c r="AA27" s="17">
        <v>1</v>
      </c>
      <c r="AB27" s="24"/>
      <c r="AC27" s="50">
        <v>1</v>
      </c>
      <c r="AD27" s="17">
        <v>1</v>
      </c>
      <c r="AE27" s="24"/>
      <c r="AF27" s="50">
        <v>1</v>
      </c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131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>
        <v>1</v>
      </c>
      <c r="R28" s="48">
        <v>1</v>
      </c>
      <c r="S28" s="50"/>
      <c r="T28" s="38"/>
      <c r="U28" s="48"/>
      <c r="V28" s="50"/>
      <c r="W28" s="16"/>
      <c r="X28" s="38"/>
      <c r="Y28" s="32">
        <v>1</v>
      </c>
      <c r="Z28" s="50">
        <v>1</v>
      </c>
      <c r="AA28" s="17"/>
      <c r="AB28" s="24"/>
      <c r="AC28" s="50"/>
      <c r="AD28" s="17">
        <v>1</v>
      </c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132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/>
      <c r="W29" s="16"/>
      <c r="X29" s="38"/>
      <c r="Y29" s="32">
        <v>1</v>
      </c>
      <c r="Z29" s="50">
        <v>1</v>
      </c>
      <c r="AA29" s="17"/>
      <c r="AB29" s="24"/>
      <c r="AC29" s="50">
        <v>1</v>
      </c>
      <c r="AD29" s="17">
        <v>1</v>
      </c>
      <c r="AE29" s="24"/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133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>
        <v>1</v>
      </c>
      <c r="U30" s="48">
        <v>1</v>
      </c>
      <c r="V30" s="50">
        <v>1</v>
      </c>
      <c r="W30" s="16">
        <v>1</v>
      </c>
      <c r="X30" s="38"/>
      <c r="Y30" s="32"/>
      <c r="Z30" s="50"/>
      <c r="AA30" s="17">
        <v>1</v>
      </c>
      <c r="AB30" s="24"/>
      <c r="AC30" s="50"/>
      <c r="AD30" s="17">
        <v>1</v>
      </c>
      <c r="AE30" s="24"/>
      <c r="AF30" s="50">
        <v>1</v>
      </c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134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>
        <v>1</v>
      </c>
      <c r="V31" s="50"/>
      <c r="W31" s="16"/>
      <c r="X31" s="38"/>
      <c r="Y31" s="32"/>
      <c r="Z31" s="50">
        <v>1</v>
      </c>
      <c r="AA31" s="17">
        <v>1</v>
      </c>
      <c r="AB31" s="24"/>
      <c r="AC31" s="50"/>
      <c r="AD31" s="17">
        <v>1</v>
      </c>
      <c r="AE31" s="24"/>
      <c r="AF31" s="50">
        <v>1</v>
      </c>
      <c r="AG31" s="50"/>
      <c r="AH31" s="50"/>
      <c r="AI31" s="53"/>
      <c r="AJ31" s="24"/>
      <c r="AK31" s="50">
        <v>1</v>
      </c>
      <c r="AL31" s="16">
        <v>1</v>
      </c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135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>
        <v>1</v>
      </c>
      <c r="S32" s="50"/>
      <c r="T32" s="38"/>
      <c r="U32" s="48"/>
      <c r="V32" s="50"/>
      <c r="W32" s="16"/>
      <c r="X32" s="38"/>
      <c r="Y32" s="32">
        <v>1</v>
      </c>
      <c r="Z32" s="50"/>
      <c r="AA32" s="17"/>
      <c r="AB32" s="24"/>
      <c r="AC32" s="50"/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136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>
        <v>1</v>
      </c>
      <c r="S33" s="50">
        <v>1</v>
      </c>
      <c r="T33" s="38"/>
      <c r="U33" s="48"/>
      <c r="V33" s="50"/>
      <c r="W33" s="16"/>
      <c r="X33" s="38"/>
      <c r="Y33" s="32">
        <v>1</v>
      </c>
      <c r="Z33" s="50"/>
      <c r="AA33" s="17"/>
      <c r="AB33" s="24"/>
      <c r="AC33" s="50">
        <v>1</v>
      </c>
      <c r="AD33" s="17">
        <v>1</v>
      </c>
      <c r="AE33" s="24"/>
      <c r="AF33" s="50">
        <v>1</v>
      </c>
      <c r="AG33" s="50"/>
      <c r="AH33" s="50"/>
      <c r="AI33" s="53"/>
      <c r="AJ33" s="24"/>
      <c r="AK33" s="50">
        <v>1</v>
      </c>
      <c r="AL33" s="16"/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137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>
        <v>1</v>
      </c>
      <c r="S34" s="50">
        <v>1</v>
      </c>
      <c r="T34" s="38"/>
      <c r="U34" s="48"/>
      <c r="V34" s="50"/>
      <c r="W34" s="16"/>
      <c r="X34" s="38"/>
      <c r="Y34" s="32"/>
      <c r="Z34" s="50">
        <v>1</v>
      </c>
      <c r="AA34" s="17"/>
      <c r="AB34" s="24"/>
      <c r="AC34" s="50"/>
      <c r="AD34" s="17">
        <v>1</v>
      </c>
      <c r="AE34" s="24"/>
      <c r="AF34" s="50">
        <v>1</v>
      </c>
      <c r="AG34" s="50">
        <v>1</v>
      </c>
      <c r="AH34" s="50">
        <v>1</v>
      </c>
      <c r="AI34" s="53"/>
      <c r="AJ34" s="24">
        <v>1</v>
      </c>
      <c r="AK34" s="50"/>
      <c r="AL34" s="16"/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138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>
        <v>1</v>
      </c>
      <c r="V35" s="50"/>
      <c r="W35" s="16"/>
      <c r="X35" s="38"/>
      <c r="Y35" s="32"/>
      <c r="Z35" s="50"/>
      <c r="AA35" s="17">
        <v>1</v>
      </c>
      <c r="AB35" s="24"/>
      <c r="AC35" s="50"/>
      <c r="AD35" s="17">
        <v>1</v>
      </c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139</v>
      </c>
      <c r="C36" s="24">
        <v>1</v>
      </c>
      <c r="D36" s="16"/>
      <c r="E36" s="24"/>
      <c r="F36" s="39">
        <v>1</v>
      </c>
      <c r="G36" s="32">
        <v>1</v>
      </c>
      <c r="H36" s="38">
        <v>1</v>
      </c>
      <c r="I36" s="32"/>
      <c r="J36" s="39">
        <v>1</v>
      </c>
      <c r="K36" s="32">
        <v>1</v>
      </c>
      <c r="L36" s="39">
        <v>1</v>
      </c>
      <c r="M36" s="32"/>
      <c r="N36" s="16"/>
      <c r="O36" s="42"/>
      <c r="P36" s="48"/>
      <c r="Q36" s="38"/>
      <c r="R36" s="48"/>
      <c r="S36" s="50">
        <v>1</v>
      </c>
      <c r="T36" s="38">
        <v>1</v>
      </c>
      <c r="U36" s="48">
        <v>1</v>
      </c>
      <c r="V36" s="50"/>
      <c r="W36" s="16"/>
      <c r="X36" s="38"/>
      <c r="Y36" s="32"/>
      <c r="Z36" s="50">
        <v>1</v>
      </c>
      <c r="AA36" s="17">
        <v>1</v>
      </c>
      <c r="AB36" s="24"/>
      <c r="AC36" s="50">
        <v>1</v>
      </c>
      <c r="AD36" s="17">
        <v>1</v>
      </c>
      <c r="AE36" s="24">
        <v>1</v>
      </c>
      <c r="AF36" s="50">
        <v>1</v>
      </c>
      <c r="AG36" s="50"/>
      <c r="AH36" s="50"/>
      <c r="AI36" s="53"/>
      <c r="AJ36" s="24"/>
      <c r="AK36" s="50">
        <v>1</v>
      </c>
      <c r="AL36" s="16">
        <v>1</v>
      </c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140</v>
      </c>
      <c r="C37" s="24">
        <v>1</v>
      </c>
      <c r="D37" s="16"/>
      <c r="E37" s="24"/>
      <c r="F37" s="39">
        <v>1</v>
      </c>
      <c r="G37" s="32"/>
      <c r="H37" s="38">
        <v>1</v>
      </c>
      <c r="I37" s="32"/>
      <c r="J37" s="39">
        <v>1</v>
      </c>
      <c r="K37" s="32"/>
      <c r="L37" s="39">
        <v>1</v>
      </c>
      <c r="M37" s="32"/>
      <c r="N37" s="16"/>
      <c r="O37" s="42"/>
      <c r="P37" s="48"/>
      <c r="Q37" s="38"/>
      <c r="R37" s="48"/>
      <c r="S37" s="50"/>
      <c r="T37" s="38"/>
      <c r="U37" s="48">
        <v>1</v>
      </c>
      <c r="V37" s="50">
        <v>1</v>
      </c>
      <c r="W37" s="16">
        <v>1</v>
      </c>
      <c r="X37" s="38"/>
      <c r="Y37" s="32"/>
      <c r="Z37" s="50"/>
      <c r="AA37" s="17">
        <v>1</v>
      </c>
      <c r="AB37" s="24">
        <v>1</v>
      </c>
      <c r="AC37" s="50"/>
      <c r="AD37" s="17"/>
      <c r="AE37" s="24"/>
      <c r="AF37" s="50">
        <v>1</v>
      </c>
      <c r="AG37" s="50"/>
      <c r="AH37" s="50"/>
      <c r="AI37" s="53"/>
      <c r="AJ37" s="24"/>
      <c r="AK37" s="50"/>
      <c r="AL37" s="16">
        <v>1</v>
      </c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141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>
        <v>1</v>
      </c>
      <c r="J38" s="39">
        <v>1</v>
      </c>
      <c r="K38" s="32"/>
      <c r="L38" s="39">
        <v>1</v>
      </c>
      <c r="M38" s="32"/>
      <c r="N38" s="16"/>
      <c r="O38" s="42"/>
      <c r="P38" s="48"/>
      <c r="Q38" s="38"/>
      <c r="R38" s="48"/>
      <c r="S38" s="50"/>
      <c r="T38" s="38">
        <v>1</v>
      </c>
      <c r="U38" s="48">
        <v>1</v>
      </c>
      <c r="V38" s="50"/>
      <c r="W38" s="16"/>
      <c r="X38" s="38"/>
      <c r="Y38" s="32">
        <v>1</v>
      </c>
      <c r="Z38" s="50"/>
      <c r="AA38" s="17">
        <v>1</v>
      </c>
      <c r="AB38" s="24"/>
      <c r="AC38" s="50">
        <v>1</v>
      </c>
      <c r="AD38" s="17">
        <v>1</v>
      </c>
      <c r="AE38" s="24"/>
      <c r="AF38" s="50">
        <v>1</v>
      </c>
      <c r="AG38" s="50">
        <v>1</v>
      </c>
      <c r="AH38" s="50"/>
      <c r="AI38" s="53"/>
      <c r="AJ38" s="24"/>
      <c r="AK38" s="50">
        <v>1</v>
      </c>
      <c r="AL38" s="16"/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v>33</v>
      </c>
      <c r="B39" s="31" t="s">
        <v>142</v>
      </c>
      <c r="C39" s="24">
        <v>1</v>
      </c>
      <c r="D39" s="16"/>
      <c r="E39" s="24"/>
      <c r="F39" s="39">
        <v>1</v>
      </c>
      <c r="G39" s="32">
        <v>1</v>
      </c>
      <c r="H39" s="38">
        <v>1</v>
      </c>
      <c r="I39" s="32">
        <v>1</v>
      </c>
      <c r="J39" s="39">
        <v>1</v>
      </c>
      <c r="K39" s="32">
        <v>1</v>
      </c>
      <c r="L39" s="39">
        <v>1</v>
      </c>
      <c r="M39" s="32">
        <v>1</v>
      </c>
      <c r="N39" s="16"/>
      <c r="O39" s="42"/>
      <c r="P39" s="48"/>
      <c r="Q39" s="38"/>
      <c r="R39" s="48"/>
      <c r="S39" s="50">
        <v>1</v>
      </c>
      <c r="T39" s="38">
        <v>1</v>
      </c>
      <c r="U39" s="48">
        <v>1</v>
      </c>
      <c r="V39" s="50">
        <v>1</v>
      </c>
      <c r="W39" s="16">
        <v>1</v>
      </c>
      <c r="X39" s="38"/>
      <c r="Y39" s="32"/>
      <c r="Z39" s="50"/>
      <c r="AA39" s="17">
        <v>1</v>
      </c>
      <c r="AB39" s="24">
        <v>1</v>
      </c>
      <c r="AC39" s="50"/>
      <c r="AD39" s="17"/>
      <c r="AE39" s="24"/>
      <c r="AF39" s="50">
        <v>1</v>
      </c>
      <c r="AG39" s="50"/>
      <c r="AH39" s="50"/>
      <c r="AI39" s="53"/>
      <c r="AJ39" s="24"/>
      <c r="AK39" s="50">
        <v>1</v>
      </c>
      <c r="AL39" s="16"/>
      <c r="AM39" s="1"/>
      <c r="AN39" s="21" t="str">
        <f t="shared" ref="AN39:AN70" si="16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9"/>
        <v>33</v>
      </c>
      <c r="AP39" s="18" t="str">
        <f t="shared" si="10"/>
        <v>OK</v>
      </c>
      <c r="AQ39" s="18" t="str">
        <f t="shared" si="11"/>
        <v>OK</v>
      </c>
      <c r="AR39" s="18" t="str">
        <f t="shared" si="4"/>
        <v>OK</v>
      </c>
      <c r="AS39" s="18" t="str">
        <f t="shared" si="12"/>
        <v>OK</v>
      </c>
      <c r="AT39" s="18" t="str">
        <f t="shared" si="13"/>
        <v>OK</v>
      </c>
      <c r="AU39" s="18" t="str">
        <f t="shared" si="14"/>
        <v>OK</v>
      </c>
      <c r="AV39" s="22" t="str">
        <f t="shared" si="7"/>
        <v>OK</v>
      </c>
      <c r="AW39" s="23" t="str">
        <f t="shared" si="15"/>
        <v>OK</v>
      </c>
    </row>
    <row r="40" spans="1:49" ht="15">
      <c r="A40" s="58">
        <v>34</v>
      </c>
      <c r="B40" s="31" t="s">
        <v>143</v>
      </c>
      <c r="C40" s="24">
        <v>1</v>
      </c>
      <c r="D40" s="16"/>
      <c r="E40" s="24"/>
      <c r="F40" s="39">
        <v>1</v>
      </c>
      <c r="G40" s="32">
        <v>1</v>
      </c>
      <c r="H40" s="38">
        <v>1</v>
      </c>
      <c r="I40" s="32">
        <v>1</v>
      </c>
      <c r="J40" s="39">
        <v>1</v>
      </c>
      <c r="K40" s="32">
        <v>1</v>
      </c>
      <c r="L40" s="39">
        <v>1</v>
      </c>
      <c r="M40" s="32"/>
      <c r="N40" s="16"/>
      <c r="O40" s="42"/>
      <c r="P40" s="48"/>
      <c r="Q40" s="38"/>
      <c r="R40" s="48"/>
      <c r="S40" s="50"/>
      <c r="T40" s="38"/>
      <c r="U40" s="48">
        <v>1</v>
      </c>
      <c r="V40" s="50"/>
      <c r="W40" s="16"/>
      <c r="X40" s="38"/>
      <c r="Y40" s="32"/>
      <c r="Z40" s="50"/>
      <c r="AA40" s="17">
        <v>1</v>
      </c>
      <c r="AB40" s="24"/>
      <c r="AC40" s="50"/>
      <c r="AD40" s="17">
        <v>1</v>
      </c>
      <c r="AE40" s="24"/>
      <c r="AF40" s="50">
        <v>1</v>
      </c>
      <c r="AG40" s="50"/>
      <c r="AH40" s="50"/>
      <c r="AI40" s="53"/>
      <c r="AJ40" s="24"/>
      <c r="AK40" s="50">
        <v>1</v>
      </c>
      <c r="AL40" s="16"/>
      <c r="AM40" s="1"/>
      <c r="AN40" s="21" t="str">
        <f t="shared" si="16"/>
        <v>Finished</v>
      </c>
      <c r="AO40" s="18">
        <f t="shared" si="9"/>
        <v>34</v>
      </c>
      <c r="AP40" s="18" t="str">
        <f t="shared" si="10"/>
        <v>OK</v>
      </c>
      <c r="AQ40" s="18" t="str">
        <f t="shared" si="11"/>
        <v>OK</v>
      </c>
      <c r="AR40" s="18" t="str">
        <f t="shared" si="4"/>
        <v>OK</v>
      </c>
      <c r="AS40" s="18" t="str">
        <f t="shared" si="12"/>
        <v>OK</v>
      </c>
      <c r="AT40" s="18" t="str">
        <f t="shared" si="13"/>
        <v>OK</v>
      </c>
      <c r="AU40" s="18" t="str">
        <f t="shared" si="14"/>
        <v>OK</v>
      </c>
      <c r="AV40" s="22" t="str">
        <f t="shared" si="7"/>
        <v>OK</v>
      </c>
      <c r="AW40" s="23" t="str">
        <f t="shared" si="15"/>
        <v>OK</v>
      </c>
    </row>
    <row r="41" spans="1:49" ht="15">
      <c r="A41" s="58">
        <v>35</v>
      </c>
      <c r="B41" s="31" t="s">
        <v>144</v>
      </c>
      <c r="C41" s="24">
        <v>1</v>
      </c>
      <c r="D41" s="16">
        <v>1</v>
      </c>
      <c r="E41" s="24"/>
      <c r="F41" s="39">
        <v>1</v>
      </c>
      <c r="G41" s="32"/>
      <c r="H41" s="38">
        <v>1</v>
      </c>
      <c r="I41" s="32"/>
      <c r="J41" s="39">
        <v>1</v>
      </c>
      <c r="K41" s="32">
        <v>1</v>
      </c>
      <c r="L41" s="39">
        <v>1</v>
      </c>
      <c r="M41" s="32"/>
      <c r="N41" s="16"/>
      <c r="O41" s="42"/>
      <c r="P41" s="48"/>
      <c r="Q41" s="38"/>
      <c r="R41" s="48">
        <v>1</v>
      </c>
      <c r="S41" s="50">
        <v>1</v>
      </c>
      <c r="T41" s="38"/>
      <c r="U41" s="48"/>
      <c r="V41" s="50"/>
      <c r="W41" s="16"/>
      <c r="X41" s="38"/>
      <c r="Y41" s="32">
        <v>1</v>
      </c>
      <c r="Z41" s="50">
        <v>1</v>
      </c>
      <c r="AA41" s="17">
        <v>1</v>
      </c>
      <c r="AB41" s="24"/>
      <c r="AC41" s="50">
        <v>1</v>
      </c>
      <c r="AD41" s="17">
        <v>1</v>
      </c>
      <c r="AE41" s="24"/>
      <c r="AF41" s="50">
        <v>1</v>
      </c>
      <c r="AG41" s="50"/>
      <c r="AH41" s="50"/>
      <c r="AI41" s="53"/>
      <c r="AJ41" s="24"/>
      <c r="AK41" s="50">
        <v>1</v>
      </c>
      <c r="AL41" s="16"/>
      <c r="AM41" s="1"/>
      <c r="AN41" s="21" t="str">
        <f t="shared" si="16"/>
        <v>Finished</v>
      </c>
      <c r="AO41" s="18">
        <f t="shared" si="9"/>
        <v>35</v>
      </c>
      <c r="AP41" s="18" t="str">
        <f t="shared" si="10"/>
        <v>OK</v>
      </c>
      <c r="AQ41" s="18" t="str">
        <f t="shared" si="11"/>
        <v>OK</v>
      </c>
      <c r="AR41" s="18" t="str">
        <f t="shared" si="4"/>
        <v>OK</v>
      </c>
      <c r="AS41" s="18" t="str">
        <f t="shared" si="12"/>
        <v>OK</v>
      </c>
      <c r="AT41" s="18" t="str">
        <f t="shared" si="13"/>
        <v>OK</v>
      </c>
      <c r="AU41" s="18" t="str">
        <f t="shared" si="14"/>
        <v>OK</v>
      </c>
      <c r="AV41" s="22" t="str">
        <f t="shared" si="7"/>
        <v>OK</v>
      </c>
      <c r="AW41" s="23" t="str">
        <f t="shared" si="15"/>
        <v>OK</v>
      </c>
    </row>
    <row r="42" spans="1:49" ht="15">
      <c r="A42" s="58">
        <v>36</v>
      </c>
      <c r="B42" s="31" t="s">
        <v>145</v>
      </c>
      <c r="C42" s="24">
        <v>1</v>
      </c>
      <c r="D42" s="16">
        <v>1</v>
      </c>
      <c r="E42" s="24"/>
      <c r="F42" s="39">
        <v>1</v>
      </c>
      <c r="G42" s="32">
        <v>1</v>
      </c>
      <c r="H42" s="38">
        <v>1</v>
      </c>
      <c r="I42" s="32">
        <v>1</v>
      </c>
      <c r="J42" s="39">
        <v>1</v>
      </c>
      <c r="K42" s="32">
        <v>1</v>
      </c>
      <c r="L42" s="39">
        <v>1</v>
      </c>
      <c r="M42" s="32"/>
      <c r="N42" s="16"/>
      <c r="O42" s="42"/>
      <c r="P42" s="48"/>
      <c r="Q42" s="38">
        <v>1</v>
      </c>
      <c r="R42" s="48">
        <v>1</v>
      </c>
      <c r="S42" s="50"/>
      <c r="T42" s="38"/>
      <c r="U42" s="48"/>
      <c r="V42" s="50"/>
      <c r="W42" s="16"/>
      <c r="X42" s="38"/>
      <c r="Y42" s="32"/>
      <c r="Z42" s="50">
        <v>1</v>
      </c>
      <c r="AA42" s="17">
        <v>1</v>
      </c>
      <c r="AB42" s="24"/>
      <c r="AC42" s="50"/>
      <c r="AD42" s="17">
        <v>1</v>
      </c>
      <c r="AE42" s="24"/>
      <c r="AF42" s="50">
        <v>1</v>
      </c>
      <c r="AG42" s="50">
        <v>1</v>
      </c>
      <c r="AH42" s="50"/>
      <c r="AI42" s="53"/>
      <c r="AJ42" s="24"/>
      <c r="AK42" s="50">
        <v>1</v>
      </c>
      <c r="AL42" s="16"/>
      <c r="AM42" s="1"/>
      <c r="AN42" s="21" t="str">
        <f t="shared" si="16"/>
        <v>Finished</v>
      </c>
      <c r="AO42" s="18">
        <f t="shared" si="9"/>
        <v>36</v>
      </c>
      <c r="AP42" s="18" t="str">
        <f t="shared" si="10"/>
        <v>OK</v>
      </c>
      <c r="AQ42" s="18" t="str">
        <f t="shared" si="11"/>
        <v>OK</v>
      </c>
      <c r="AR42" s="18" t="str">
        <f t="shared" si="4"/>
        <v>OK</v>
      </c>
      <c r="AS42" s="18" t="str">
        <f t="shared" si="12"/>
        <v>OK</v>
      </c>
      <c r="AT42" s="18" t="str">
        <f t="shared" si="13"/>
        <v>OK</v>
      </c>
      <c r="AU42" s="18" t="str">
        <f t="shared" si="14"/>
        <v>OK</v>
      </c>
      <c r="AV42" s="22" t="str">
        <f t="shared" si="7"/>
        <v>OK</v>
      </c>
      <c r="AW42" s="23" t="str">
        <f t="shared" si="15"/>
        <v>OK</v>
      </c>
    </row>
    <row r="43" spans="1:49" ht="15">
      <c r="A43" s="58">
        <v>37</v>
      </c>
      <c r="B43" s="31" t="s">
        <v>146</v>
      </c>
      <c r="C43" s="24">
        <v>1</v>
      </c>
      <c r="D43" s="16"/>
      <c r="E43" s="24"/>
      <c r="F43" s="39">
        <v>1</v>
      </c>
      <c r="G43" s="32">
        <v>1</v>
      </c>
      <c r="H43" s="38">
        <v>1</v>
      </c>
      <c r="I43" s="32"/>
      <c r="J43" s="39">
        <v>1</v>
      </c>
      <c r="K43" s="32"/>
      <c r="L43" s="39">
        <v>1</v>
      </c>
      <c r="M43" s="32"/>
      <c r="N43" s="16"/>
      <c r="O43" s="42"/>
      <c r="P43" s="48"/>
      <c r="Q43" s="38"/>
      <c r="R43" s="48">
        <v>1</v>
      </c>
      <c r="S43" s="50">
        <v>1</v>
      </c>
      <c r="T43" s="38">
        <v>1</v>
      </c>
      <c r="U43" s="48">
        <v>1</v>
      </c>
      <c r="V43" s="50"/>
      <c r="W43" s="16"/>
      <c r="X43" s="38"/>
      <c r="Y43" s="32">
        <v>1</v>
      </c>
      <c r="Z43" s="50"/>
      <c r="AA43" s="17">
        <v>1</v>
      </c>
      <c r="AB43" s="24"/>
      <c r="AC43" s="50"/>
      <c r="AD43" s="17">
        <v>1</v>
      </c>
      <c r="AE43" s="24"/>
      <c r="AF43" s="50">
        <v>1</v>
      </c>
      <c r="AG43" s="50">
        <v>1</v>
      </c>
      <c r="AH43" s="50"/>
      <c r="AI43" s="53"/>
      <c r="AJ43" s="24"/>
      <c r="AK43" s="50">
        <v>1</v>
      </c>
      <c r="AL43" s="16">
        <v>1</v>
      </c>
      <c r="AM43" s="1"/>
      <c r="AN43" s="21" t="str">
        <f t="shared" si="16"/>
        <v>Finished</v>
      </c>
      <c r="AO43" s="18">
        <f t="shared" si="9"/>
        <v>37</v>
      </c>
      <c r="AP43" s="18" t="str">
        <f t="shared" si="10"/>
        <v>OK</v>
      </c>
      <c r="AQ43" s="18" t="str">
        <f t="shared" si="11"/>
        <v>OK</v>
      </c>
      <c r="AR43" s="18" t="str">
        <f t="shared" si="4"/>
        <v>OK</v>
      </c>
      <c r="AS43" s="18" t="str">
        <f t="shared" si="12"/>
        <v>OK</v>
      </c>
      <c r="AT43" s="18" t="str">
        <f t="shared" si="13"/>
        <v>OK</v>
      </c>
      <c r="AU43" s="18" t="str">
        <f t="shared" si="14"/>
        <v>OK</v>
      </c>
      <c r="AV43" s="22" t="str">
        <f t="shared" si="7"/>
        <v>OK</v>
      </c>
      <c r="AW43" s="23" t="str">
        <f t="shared" si="15"/>
        <v>OK</v>
      </c>
    </row>
    <row r="44" spans="1:49" ht="15">
      <c r="A44" s="58">
        <v>38</v>
      </c>
      <c r="B44" s="31" t="s">
        <v>147</v>
      </c>
      <c r="C44" s="24">
        <v>1</v>
      </c>
      <c r="D44" s="16"/>
      <c r="E44" s="24"/>
      <c r="F44" s="39">
        <v>1</v>
      </c>
      <c r="G44" s="32">
        <v>1</v>
      </c>
      <c r="H44" s="38">
        <v>1</v>
      </c>
      <c r="I44" s="32"/>
      <c r="J44" s="39">
        <v>1</v>
      </c>
      <c r="K44" s="32">
        <v>1</v>
      </c>
      <c r="L44" s="39">
        <v>1</v>
      </c>
      <c r="M44" s="32"/>
      <c r="N44" s="16"/>
      <c r="O44" s="42"/>
      <c r="P44" s="48"/>
      <c r="Q44" s="38"/>
      <c r="R44" s="48"/>
      <c r="S44" s="50"/>
      <c r="T44" s="38">
        <v>1</v>
      </c>
      <c r="U44" s="48">
        <v>1</v>
      </c>
      <c r="V44" s="50"/>
      <c r="W44" s="16"/>
      <c r="X44" s="38"/>
      <c r="Y44" s="32"/>
      <c r="Z44" s="50"/>
      <c r="AA44" s="17">
        <v>1</v>
      </c>
      <c r="AB44" s="24"/>
      <c r="AC44" s="50"/>
      <c r="AD44" s="17">
        <v>1</v>
      </c>
      <c r="AE44" s="24"/>
      <c r="AF44" s="50">
        <v>1</v>
      </c>
      <c r="AG44" s="50">
        <v>1</v>
      </c>
      <c r="AH44" s="50"/>
      <c r="AI44" s="53"/>
      <c r="AJ44" s="24"/>
      <c r="AK44" s="50">
        <v>1</v>
      </c>
      <c r="AL44" s="16"/>
      <c r="AM44" s="1"/>
      <c r="AN44" s="21" t="str">
        <f t="shared" si="16"/>
        <v>Finished</v>
      </c>
      <c r="AO44" s="18">
        <f t="shared" si="9"/>
        <v>38</v>
      </c>
      <c r="AP44" s="18" t="str">
        <f t="shared" si="10"/>
        <v>OK</v>
      </c>
      <c r="AQ44" s="18" t="str">
        <f t="shared" si="11"/>
        <v>OK</v>
      </c>
      <c r="AR44" s="18" t="str">
        <f t="shared" si="4"/>
        <v>OK</v>
      </c>
      <c r="AS44" s="18" t="str">
        <f t="shared" si="12"/>
        <v>OK</v>
      </c>
      <c r="AT44" s="18" t="str">
        <f t="shared" si="13"/>
        <v>OK</v>
      </c>
      <c r="AU44" s="18" t="str">
        <f t="shared" si="14"/>
        <v>OK</v>
      </c>
      <c r="AV44" s="22" t="str">
        <f t="shared" si="7"/>
        <v>OK</v>
      </c>
      <c r="AW44" s="23" t="str">
        <f t="shared" si="15"/>
        <v>OK</v>
      </c>
    </row>
    <row r="45" spans="1:49" ht="15">
      <c r="A45" s="58">
        <v>39</v>
      </c>
      <c r="B45" s="31" t="s">
        <v>148</v>
      </c>
      <c r="C45" s="24">
        <v>1</v>
      </c>
      <c r="D45" s="16"/>
      <c r="E45" s="24">
        <v>1</v>
      </c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>
        <v>1</v>
      </c>
      <c r="S45" s="50">
        <v>1</v>
      </c>
      <c r="T45" s="38"/>
      <c r="U45" s="48"/>
      <c r="V45" s="50"/>
      <c r="W45" s="16"/>
      <c r="X45" s="38"/>
      <c r="Y45" s="32"/>
      <c r="Z45" s="50">
        <v>1</v>
      </c>
      <c r="AA45" s="17">
        <v>1</v>
      </c>
      <c r="AB45" s="24"/>
      <c r="AC45" s="50"/>
      <c r="AD45" s="17">
        <v>1</v>
      </c>
      <c r="AE45" s="24"/>
      <c r="AF45" s="50">
        <v>1</v>
      </c>
      <c r="AG45" s="50">
        <v>1</v>
      </c>
      <c r="AH45" s="50">
        <v>1</v>
      </c>
      <c r="AI45" s="53"/>
      <c r="AJ45" s="24">
        <v>1</v>
      </c>
      <c r="AK45" s="50">
        <v>1</v>
      </c>
      <c r="AL45" s="16"/>
      <c r="AM45" s="1"/>
      <c r="AN45" s="21" t="str">
        <f t="shared" si="16"/>
        <v>Finished</v>
      </c>
      <c r="AO45" s="18">
        <f t="shared" si="9"/>
        <v>39</v>
      </c>
      <c r="AP45" s="18" t="str">
        <f t="shared" si="10"/>
        <v>OK</v>
      </c>
      <c r="AQ45" s="18" t="str">
        <f t="shared" si="11"/>
        <v>OK</v>
      </c>
      <c r="AR45" s="18" t="str">
        <f t="shared" si="4"/>
        <v>OK</v>
      </c>
      <c r="AS45" s="18" t="str">
        <f t="shared" si="12"/>
        <v>OK</v>
      </c>
      <c r="AT45" s="18" t="str">
        <f t="shared" si="13"/>
        <v>OK</v>
      </c>
      <c r="AU45" s="18" t="str">
        <f t="shared" si="14"/>
        <v>OK</v>
      </c>
      <c r="AV45" s="22" t="str">
        <f t="shared" si="7"/>
        <v>OK</v>
      </c>
      <c r="AW45" s="23" t="str">
        <f t="shared" si="15"/>
        <v>OK</v>
      </c>
    </row>
    <row r="46" spans="1:49" ht="15">
      <c r="A46" s="58">
        <f t="shared" ref="A46:A71" si="17">IF(B46&gt;0,(ROW(A46)-6),0)</f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6"/>
        <v>N/A</v>
      </c>
      <c r="AO46" s="18" t="str">
        <f t="shared" si="9"/>
        <v>N</v>
      </c>
      <c r="AP46" s="18" t="str">
        <f t="shared" si="10"/>
        <v>N</v>
      </c>
      <c r="AQ46" s="18" t="str">
        <f t="shared" si="11"/>
        <v>N</v>
      </c>
      <c r="AR46" s="18" t="str">
        <f t="shared" si="4"/>
        <v>N</v>
      </c>
      <c r="AS46" s="18" t="str">
        <f t="shared" si="12"/>
        <v>N</v>
      </c>
      <c r="AT46" s="18" t="str">
        <f t="shared" si="13"/>
        <v>N</v>
      </c>
      <c r="AU46" s="18" t="str">
        <f t="shared" si="14"/>
        <v>N</v>
      </c>
      <c r="AV46" s="22" t="str">
        <f t="shared" si="7"/>
        <v>N</v>
      </c>
      <c r="AW46" s="23" t="str">
        <f t="shared" si="15"/>
        <v>N</v>
      </c>
    </row>
    <row r="47" spans="1:49" ht="15">
      <c r="A47" s="58">
        <f t="shared" si="17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6"/>
        <v>N/A</v>
      </c>
      <c r="AO47" s="18" t="str">
        <f t="shared" si="9"/>
        <v>N</v>
      </c>
      <c r="AP47" s="18" t="str">
        <f t="shared" si="10"/>
        <v>N</v>
      </c>
      <c r="AQ47" s="18" t="str">
        <f t="shared" si="11"/>
        <v>N</v>
      </c>
      <c r="AR47" s="18" t="str">
        <f t="shared" si="4"/>
        <v>N</v>
      </c>
      <c r="AS47" s="18" t="str">
        <f t="shared" si="12"/>
        <v>N</v>
      </c>
      <c r="AT47" s="18" t="str">
        <f t="shared" si="13"/>
        <v>N</v>
      </c>
      <c r="AU47" s="18" t="str">
        <f t="shared" si="14"/>
        <v>N</v>
      </c>
      <c r="AV47" s="22" t="str">
        <f t="shared" si="7"/>
        <v>N</v>
      </c>
      <c r="AW47" s="23" t="str">
        <f t="shared" si="15"/>
        <v>N</v>
      </c>
    </row>
    <row r="48" spans="1:49" ht="15">
      <c r="A48" s="58">
        <f t="shared" si="17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6"/>
        <v>N/A</v>
      </c>
      <c r="AO48" s="18" t="str">
        <f t="shared" si="9"/>
        <v>N</v>
      </c>
      <c r="AP48" s="18" t="str">
        <f t="shared" si="10"/>
        <v>N</v>
      </c>
      <c r="AQ48" s="18" t="str">
        <f t="shared" si="11"/>
        <v>N</v>
      </c>
      <c r="AR48" s="18" t="str">
        <f t="shared" si="4"/>
        <v>N</v>
      </c>
      <c r="AS48" s="18" t="str">
        <f t="shared" si="12"/>
        <v>N</v>
      </c>
      <c r="AT48" s="18" t="str">
        <f t="shared" si="13"/>
        <v>N</v>
      </c>
      <c r="AU48" s="18" t="str">
        <f t="shared" si="14"/>
        <v>N</v>
      </c>
      <c r="AV48" s="22" t="str">
        <f t="shared" si="7"/>
        <v>N</v>
      </c>
      <c r="AW48" s="23" t="str">
        <f t="shared" si="15"/>
        <v>N</v>
      </c>
    </row>
    <row r="49" spans="1:49" ht="15">
      <c r="A49" s="58">
        <f t="shared" si="17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6"/>
        <v>N/A</v>
      </c>
      <c r="AO49" s="18" t="str">
        <f t="shared" si="9"/>
        <v>N</v>
      </c>
      <c r="AP49" s="18" t="str">
        <f t="shared" si="10"/>
        <v>N</v>
      </c>
      <c r="AQ49" s="18" t="str">
        <f t="shared" si="11"/>
        <v>N</v>
      </c>
      <c r="AR49" s="18" t="str">
        <f t="shared" si="4"/>
        <v>N</v>
      </c>
      <c r="AS49" s="18" t="str">
        <f t="shared" si="12"/>
        <v>N</v>
      </c>
      <c r="AT49" s="18" t="str">
        <f t="shared" si="13"/>
        <v>N</v>
      </c>
      <c r="AU49" s="18" t="str">
        <f t="shared" si="14"/>
        <v>N</v>
      </c>
      <c r="AV49" s="22" t="str">
        <f t="shared" si="7"/>
        <v>N</v>
      </c>
      <c r="AW49" s="23" t="str">
        <f t="shared" si="15"/>
        <v>N</v>
      </c>
    </row>
    <row r="50" spans="1:49" ht="15">
      <c r="A50" s="58">
        <f t="shared" si="17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6"/>
        <v>N/A</v>
      </c>
      <c r="AO50" s="18" t="str">
        <f t="shared" si="9"/>
        <v>N</v>
      </c>
      <c r="AP50" s="18" t="str">
        <f t="shared" si="10"/>
        <v>N</v>
      </c>
      <c r="AQ50" s="18" t="str">
        <f t="shared" si="11"/>
        <v>N</v>
      </c>
      <c r="AR50" s="18" t="str">
        <f t="shared" si="4"/>
        <v>N</v>
      </c>
      <c r="AS50" s="18" t="str">
        <f t="shared" si="12"/>
        <v>N</v>
      </c>
      <c r="AT50" s="18" t="str">
        <f t="shared" si="13"/>
        <v>N</v>
      </c>
      <c r="AU50" s="18" t="str">
        <f t="shared" si="14"/>
        <v>N</v>
      </c>
      <c r="AV50" s="22" t="str">
        <f t="shared" si="7"/>
        <v>N</v>
      </c>
      <c r="AW50" s="23" t="str">
        <f t="shared" si="15"/>
        <v>N</v>
      </c>
    </row>
    <row r="51" spans="1:49" ht="15">
      <c r="A51" s="58">
        <f t="shared" si="17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6"/>
        <v>N/A</v>
      </c>
      <c r="AO51" s="18" t="str">
        <f t="shared" si="9"/>
        <v>N</v>
      </c>
      <c r="AP51" s="18" t="str">
        <f t="shared" si="10"/>
        <v>N</v>
      </c>
      <c r="AQ51" s="18" t="str">
        <f t="shared" si="11"/>
        <v>N</v>
      </c>
      <c r="AR51" s="18" t="str">
        <f t="shared" si="4"/>
        <v>N</v>
      </c>
      <c r="AS51" s="18" t="str">
        <f t="shared" si="12"/>
        <v>N</v>
      </c>
      <c r="AT51" s="18" t="str">
        <f t="shared" si="13"/>
        <v>N</v>
      </c>
      <c r="AU51" s="18" t="str">
        <f t="shared" si="14"/>
        <v>N</v>
      </c>
      <c r="AV51" s="22" t="str">
        <f t="shared" si="7"/>
        <v>N</v>
      </c>
      <c r="AW51" s="23" t="str">
        <f t="shared" si="15"/>
        <v>N</v>
      </c>
    </row>
    <row r="52" spans="1:49" ht="15">
      <c r="A52" s="58">
        <f t="shared" si="17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6"/>
        <v>N/A</v>
      </c>
      <c r="AO52" s="18" t="str">
        <f t="shared" si="9"/>
        <v>N</v>
      </c>
      <c r="AP52" s="18" t="str">
        <f t="shared" si="10"/>
        <v>N</v>
      </c>
      <c r="AQ52" s="18" t="str">
        <f t="shared" si="11"/>
        <v>N</v>
      </c>
      <c r="AR52" s="18" t="str">
        <f t="shared" si="4"/>
        <v>N</v>
      </c>
      <c r="AS52" s="18" t="str">
        <f t="shared" si="12"/>
        <v>N</v>
      </c>
      <c r="AT52" s="18" t="str">
        <f t="shared" si="13"/>
        <v>N</v>
      </c>
      <c r="AU52" s="18" t="str">
        <f t="shared" si="14"/>
        <v>N</v>
      </c>
      <c r="AV52" s="22" t="str">
        <f t="shared" si="7"/>
        <v>N</v>
      </c>
      <c r="AW52" s="23" t="str">
        <f t="shared" si="15"/>
        <v>N</v>
      </c>
    </row>
    <row r="53" spans="1:49" ht="15">
      <c r="A53" s="58">
        <f t="shared" si="17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6"/>
        <v>N/A</v>
      </c>
      <c r="AO53" s="18" t="str">
        <f t="shared" si="9"/>
        <v>N</v>
      </c>
      <c r="AP53" s="18" t="str">
        <f t="shared" si="10"/>
        <v>N</v>
      </c>
      <c r="AQ53" s="18" t="str">
        <f t="shared" si="11"/>
        <v>N</v>
      </c>
      <c r="AR53" s="18" t="str">
        <f t="shared" si="4"/>
        <v>N</v>
      </c>
      <c r="AS53" s="18" t="str">
        <f t="shared" si="12"/>
        <v>N</v>
      </c>
      <c r="AT53" s="18" t="str">
        <f t="shared" si="13"/>
        <v>N</v>
      </c>
      <c r="AU53" s="18" t="str">
        <f t="shared" si="14"/>
        <v>N</v>
      </c>
      <c r="AV53" s="22" t="str">
        <f t="shared" si="7"/>
        <v>N</v>
      </c>
      <c r="AW53" s="23" t="str">
        <f t="shared" si="15"/>
        <v>N</v>
      </c>
    </row>
    <row r="54" spans="1:49" ht="15">
      <c r="A54" s="58">
        <f t="shared" si="17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6"/>
        <v>N/A</v>
      </c>
      <c r="AO54" s="18" t="str">
        <f t="shared" si="9"/>
        <v>N</v>
      </c>
      <c r="AP54" s="18" t="str">
        <f t="shared" si="10"/>
        <v>N</v>
      </c>
      <c r="AQ54" s="18" t="str">
        <f t="shared" si="11"/>
        <v>N</v>
      </c>
      <c r="AR54" s="18" t="str">
        <f t="shared" si="4"/>
        <v>N</v>
      </c>
      <c r="AS54" s="18" t="str">
        <f t="shared" si="12"/>
        <v>N</v>
      </c>
      <c r="AT54" s="18" t="str">
        <f t="shared" si="13"/>
        <v>N</v>
      </c>
      <c r="AU54" s="18" t="str">
        <f t="shared" si="14"/>
        <v>N</v>
      </c>
      <c r="AV54" s="22" t="str">
        <f t="shared" si="7"/>
        <v>N</v>
      </c>
      <c r="AW54" s="23" t="str">
        <f t="shared" si="15"/>
        <v>N</v>
      </c>
    </row>
    <row r="55" spans="1:49" ht="15">
      <c r="A55" s="58">
        <f t="shared" si="17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6"/>
        <v>N/A</v>
      </c>
      <c r="AO55" s="18" t="str">
        <f t="shared" si="9"/>
        <v>N</v>
      </c>
      <c r="AP55" s="18" t="str">
        <f t="shared" si="10"/>
        <v>N</v>
      </c>
      <c r="AQ55" s="18" t="str">
        <f t="shared" si="11"/>
        <v>N</v>
      </c>
      <c r="AR55" s="18" t="str">
        <f t="shared" si="4"/>
        <v>N</v>
      </c>
      <c r="AS55" s="18" t="str">
        <f t="shared" si="12"/>
        <v>N</v>
      </c>
      <c r="AT55" s="18" t="str">
        <f t="shared" si="13"/>
        <v>N</v>
      </c>
      <c r="AU55" s="18" t="str">
        <f t="shared" si="14"/>
        <v>N</v>
      </c>
      <c r="AV55" s="22" t="str">
        <f t="shared" si="7"/>
        <v>N</v>
      </c>
      <c r="AW55" s="23" t="str">
        <f t="shared" si="15"/>
        <v>N</v>
      </c>
    </row>
    <row r="56" spans="1:49" ht="15">
      <c r="A56" s="58">
        <f t="shared" si="17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6"/>
        <v>N/A</v>
      </c>
      <c r="AO56" s="18" t="str">
        <f t="shared" si="9"/>
        <v>N</v>
      </c>
      <c r="AP56" s="18" t="str">
        <f t="shared" si="10"/>
        <v>N</v>
      </c>
      <c r="AQ56" s="18" t="str">
        <f t="shared" si="11"/>
        <v>N</v>
      </c>
      <c r="AR56" s="18" t="str">
        <f t="shared" si="4"/>
        <v>N</v>
      </c>
      <c r="AS56" s="18" t="str">
        <f t="shared" si="12"/>
        <v>N</v>
      </c>
      <c r="AT56" s="18" t="str">
        <f t="shared" si="13"/>
        <v>N</v>
      </c>
      <c r="AU56" s="18" t="str">
        <f t="shared" si="14"/>
        <v>N</v>
      </c>
      <c r="AV56" s="22" t="str">
        <f t="shared" si="7"/>
        <v>N</v>
      </c>
      <c r="AW56" s="23" t="str">
        <f t="shared" si="15"/>
        <v>N</v>
      </c>
    </row>
    <row r="57" spans="1:49" ht="15">
      <c r="A57" s="58">
        <f t="shared" si="17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6"/>
        <v>N/A</v>
      </c>
      <c r="AO57" s="18" t="str">
        <f t="shared" si="9"/>
        <v>N</v>
      </c>
      <c r="AP57" s="18" t="str">
        <f t="shared" si="10"/>
        <v>N</v>
      </c>
      <c r="AQ57" s="18" t="str">
        <f t="shared" si="11"/>
        <v>N</v>
      </c>
      <c r="AR57" s="18" t="str">
        <f t="shared" si="4"/>
        <v>N</v>
      </c>
      <c r="AS57" s="18" t="str">
        <f t="shared" si="12"/>
        <v>N</v>
      </c>
      <c r="AT57" s="18" t="str">
        <f t="shared" si="13"/>
        <v>N</v>
      </c>
      <c r="AU57" s="18" t="str">
        <f t="shared" si="14"/>
        <v>N</v>
      </c>
      <c r="AV57" s="22" t="str">
        <f t="shared" si="7"/>
        <v>N</v>
      </c>
      <c r="AW57" s="23" t="str">
        <f t="shared" si="15"/>
        <v>N</v>
      </c>
    </row>
    <row r="58" spans="1:49" ht="15">
      <c r="A58" s="58">
        <f t="shared" si="17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6"/>
        <v>N/A</v>
      </c>
      <c r="AO58" s="18" t="str">
        <f t="shared" si="9"/>
        <v>N</v>
      </c>
      <c r="AP58" s="18" t="str">
        <f t="shared" si="10"/>
        <v>N</v>
      </c>
      <c r="AQ58" s="18" t="str">
        <f t="shared" si="11"/>
        <v>N</v>
      </c>
      <c r="AR58" s="18" t="str">
        <f t="shared" si="4"/>
        <v>N</v>
      </c>
      <c r="AS58" s="18" t="str">
        <f t="shared" si="12"/>
        <v>N</v>
      </c>
      <c r="AT58" s="18" t="str">
        <f t="shared" si="13"/>
        <v>N</v>
      </c>
      <c r="AU58" s="18" t="str">
        <f t="shared" si="14"/>
        <v>N</v>
      </c>
      <c r="AV58" s="22" t="str">
        <f t="shared" si="7"/>
        <v>N</v>
      </c>
      <c r="AW58" s="23" t="str">
        <f t="shared" si="15"/>
        <v>N</v>
      </c>
    </row>
    <row r="59" spans="1:49" ht="15">
      <c r="A59" s="58">
        <f t="shared" si="17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6"/>
        <v>N/A</v>
      </c>
      <c r="AO59" s="18" t="str">
        <f t="shared" si="9"/>
        <v>N</v>
      </c>
      <c r="AP59" s="18" t="str">
        <f t="shared" si="10"/>
        <v>N</v>
      </c>
      <c r="AQ59" s="18" t="str">
        <f t="shared" si="11"/>
        <v>N</v>
      </c>
      <c r="AR59" s="18" t="str">
        <f t="shared" si="4"/>
        <v>N</v>
      </c>
      <c r="AS59" s="18" t="str">
        <f t="shared" si="12"/>
        <v>N</v>
      </c>
      <c r="AT59" s="18" t="str">
        <f t="shared" si="13"/>
        <v>N</v>
      </c>
      <c r="AU59" s="18" t="str">
        <f t="shared" si="14"/>
        <v>N</v>
      </c>
      <c r="AV59" s="22" t="str">
        <f t="shared" si="7"/>
        <v>N</v>
      </c>
      <c r="AW59" s="23" t="str">
        <f t="shared" si="15"/>
        <v>N</v>
      </c>
    </row>
    <row r="60" spans="1:49" ht="15">
      <c r="A60" s="58">
        <f t="shared" si="17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6"/>
        <v>N/A</v>
      </c>
      <c r="AO60" s="18" t="str">
        <f t="shared" si="9"/>
        <v>N</v>
      </c>
      <c r="AP60" s="18" t="str">
        <f t="shared" si="10"/>
        <v>N</v>
      </c>
      <c r="AQ60" s="18" t="str">
        <f t="shared" si="11"/>
        <v>N</v>
      </c>
      <c r="AR60" s="18" t="str">
        <f t="shared" si="4"/>
        <v>N</v>
      </c>
      <c r="AS60" s="18" t="str">
        <f t="shared" si="12"/>
        <v>N</v>
      </c>
      <c r="AT60" s="18" t="str">
        <f t="shared" si="13"/>
        <v>N</v>
      </c>
      <c r="AU60" s="18" t="str">
        <f t="shared" si="14"/>
        <v>N</v>
      </c>
      <c r="AV60" s="22" t="str">
        <f t="shared" si="7"/>
        <v>N</v>
      </c>
      <c r="AW60" s="23" t="str">
        <f t="shared" si="15"/>
        <v>N</v>
      </c>
    </row>
    <row r="61" spans="1:49" ht="15">
      <c r="A61" s="58">
        <f t="shared" si="17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6"/>
        <v>N/A</v>
      </c>
      <c r="AO61" s="18" t="str">
        <f t="shared" si="9"/>
        <v>N</v>
      </c>
      <c r="AP61" s="18" t="str">
        <f t="shared" si="10"/>
        <v>N</v>
      </c>
      <c r="AQ61" s="18" t="str">
        <f t="shared" si="11"/>
        <v>N</v>
      </c>
      <c r="AR61" s="18" t="str">
        <f t="shared" si="4"/>
        <v>N</v>
      </c>
      <c r="AS61" s="18" t="str">
        <f t="shared" si="12"/>
        <v>N</v>
      </c>
      <c r="AT61" s="18" t="str">
        <f t="shared" si="13"/>
        <v>N</v>
      </c>
      <c r="AU61" s="18" t="str">
        <f t="shared" si="14"/>
        <v>N</v>
      </c>
      <c r="AV61" s="22" t="str">
        <f t="shared" si="7"/>
        <v>N</v>
      </c>
      <c r="AW61" s="23" t="str">
        <f t="shared" si="15"/>
        <v>N</v>
      </c>
    </row>
    <row r="62" spans="1:49" ht="15">
      <c r="A62" s="58">
        <f t="shared" si="17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6"/>
        <v>N/A</v>
      </c>
      <c r="AO62" s="18" t="str">
        <f t="shared" si="9"/>
        <v>N</v>
      </c>
      <c r="AP62" s="18" t="str">
        <f t="shared" si="10"/>
        <v>N</v>
      </c>
      <c r="AQ62" s="18" t="str">
        <f t="shared" si="11"/>
        <v>N</v>
      </c>
      <c r="AR62" s="18" t="str">
        <f t="shared" si="4"/>
        <v>N</v>
      </c>
      <c r="AS62" s="18" t="str">
        <f t="shared" si="12"/>
        <v>N</v>
      </c>
      <c r="AT62" s="18" t="str">
        <f t="shared" si="13"/>
        <v>N</v>
      </c>
      <c r="AU62" s="18" t="str">
        <f t="shared" si="14"/>
        <v>N</v>
      </c>
      <c r="AV62" s="22" t="str">
        <f t="shared" si="7"/>
        <v>N</v>
      </c>
      <c r="AW62" s="23" t="str">
        <f t="shared" si="15"/>
        <v>N</v>
      </c>
    </row>
    <row r="63" spans="1:49" ht="15">
      <c r="A63" s="58">
        <f t="shared" si="17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6"/>
        <v>N/A</v>
      </c>
      <c r="AO63" s="18" t="str">
        <f t="shared" si="9"/>
        <v>N</v>
      </c>
      <c r="AP63" s="18" t="str">
        <f t="shared" si="10"/>
        <v>N</v>
      </c>
      <c r="AQ63" s="18" t="str">
        <f t="shared" si="11"/>
        <v>N</v>
      </c>
      <c r="AR63" s="18" t="str">
        <f t="shared" si="4"/>
        <v>N</v>
      </c>
      <c r="AS63" s="18" t="str">
        <f t="shared" si="12"/>
        <v>N</v>
      </c>
      <c r="AT63" s="18" t="str">
        <f t="shared" si="13"/>
        <v>N</v>
      </c>
      <c r="AU63" s="18" t="str">
        <f t="shared" si="14"/>
        <v>N</v>
      </c>
      <c r="AV63" s="22" t="str">
        <f t="shared" si="7"/>
        <v>N</v>
      </c>
      <c r="AW63" s="23" t="str">
        <f t="shared" si="15"/>
        <v>N</v>
      </c>
    </row>
    <row r="64" spans="1:49" ht="15">
      <c r="A64" s="58">
        <f t="shared" si="17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6"/>
        <v>N/A</v>
      </c>
      <c r="AO64" s="18" t="str">
        <f t="shared" si="9"/>
        <v>N</v>
      </c>
      <c r="AP64" s="18" t="str">
        <f t="shared" si="10"/>
        <v>N</v>
      </c>
      <c r="AQ64" s="18" t="str">
        <f t="shared" si="11"/>
        <v>N</v>
      </c>
      <c r="AR64" s="18" t="str">
        <f t="shared" si="4"/>
        <v>N</v>
      </c>
      <c r="AS64" s="18" t="str">
        <f t="shared" si="12"/>
        <v>N</v>
      </c>
      <c r="AT64" s="18" t="str">
        <f t="shared" si="13"/>
        <v>N</v>
      </c>
      <c r="AU64" s="18" t="str">
        <f t="shared" si="14"/>
        <v>N</v>
      </c>
      <c r="AV64" s="22" t="str">
        <f t="shared" si="7"/>
        <v>N</v>
      </c>
      <c r="AW64" s="23" t="str">
        <f t="shared" si="15"/>
        <v>N</v>
      </c>
    </row>
    <row r="65" spans="1:49" ht="15">
      <c r="A65" s="58">
        <f t="shared" si="17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6"/>
        <v>N/A</v>
      </c>
      <c r="AO65" s="18" t="str">
        <f t="shared" si="9"/>
        <v>N</v>
      </c>
      <c r="AP65" s="18" t="str">
        <f t="shared" si="10"/>
        <v>N</v>
      </c>
      <c r="AQ65" s="18" t="str">
        <f t="shared" si="11"/>
        <v>N</v>
      </c>
      <c r="AR65" s="18" t="str">
        <f t="shared" si="4"/>
        <v>N</v>
      </c>
      <c r="AS65" s="18" t="str">
        <f t="shared" si="12"/>
        <v>N</v>
      </c>
      <c r="AT65" s="18" t="str">
        <f t="shared" si="13"/>
        <v>N</v>
      </c>
      <c r="AU65" s="18" t="str">
        <f t="shared" si="14"/>
        <v>N</v>
      </c>
      <c r="AV65" s="22" t="str">
        <f t="shared" si="7"/>
        <v>N</v>
      </c>
      <c r="AW65" s="23" t="str">
        <f t="shared" si="15"/>
        <v>N</v>
      </c>
    </row>
    <row r="66" spans="1:49" ht="15">
      <c r="A66" s="58">
        <f t="shared" si="17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6"/>
        <v>N/A</v>
      </c>
      <c r="AO66" s="18" t="str">
        <f t="shared" si="9"/>
        <v>N</v>
      </c>
      <c r="AP66" s="18" t="str">
        <f t="shared" si="10"/>
        <v>N</v>
      </c>
      <c r="AQ66" s="18" t="str">
        <f t="shared" si="11"/>
        <v>N</v>
      </c>
      <c r="AR66" s="18" t="str">
        <f t="shared" si="4"/>
        <v>N</v>
      </c>
      <c r="AS66" s="18" t="str">
        <f t="shared" si="12"/>
        <v>N</v>
      </c>
      <c r="AT66" s="18" t="str">
        <f t="shared" si="13"/>
        <v>N</v>
      </c>
      <c r="AU66" s="18" t="str">
        <f t="shared" si="14"/>
        <v>N</v>
      </c>
      <c r="AV66" s="22" t="str">
        <f t="shared" si="7"/>
        <v>N</v>
      </c>
      <c r="AW66" s="23" t="str">
        <f t="shared" si="15"/>
        <v>N</v>
      </c>
    </row>
    <row r="67" spans="1:49" ht="15">
      <c r="A67" s="58">
        <f t="shared" si="17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6"/>
        <v>N/A</v>
      </c>
      <c r="AO67" s="18" t="str">
        <f t="shared" si="9"/>
        <v>N</v>
      </c>
      <c r="AP67" s="18" t="str">
        <f t="shared" si="10"/>
        <v>N</v>
      </c>
      <c r="AQ67" s="18" t="str">
        <f t="shared" si="11"/>
        <v>N</v>
      </c>
      <c r="AR67" s="18" t="str">
        <f t="shared" si="4"/>
        <v>N</v>
      </c>
      <c r="AS67" s="18" t="str">
        <f t="shared" si="12"/>
        <v>N</v>
      </c>
      <c r="AT67" s="18" t="str">
        <f t="shared" si="13"/>
        <v>N</v>
      </c>
      <c r="AU67" s="18" t="str">
        <f t="shared" si="14"/>
        <v>N</v>
      </c>
      <c r="AV67" s="22" t="str">
        <f t="shared" si="7"/>
        <v>N</v>
      </c>
      <c r="AW67" s="23" t="str">
        <f t="shared" si="15"/>
        <v>N</v>
      </c>
    </row>
    <row r="68" spans="1:49" ht="15">
      <c r="A68" s="58">
        <f t="shared" si="17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6"/>
        <v>N/A</v>
      </c>
      <c r="AO68" s="18" t="str">
        <f t="shared" si="9"/>
        <v>N</v>
      </c>
      <c r="AP68" s="18" t="str">
        <f t="shared" si="10"/>
        <v>N</v>
      </c>
      <c r="AQ68" s="18" t="str">
        <f t="shared" si="11"/>
        <v>N</v>
      </c>
      <c r="AR68" s="18" t="str">
        <f t="shared" si="4"/>
        <v>N</v>
      </c>
      <c r="AS68" s="18" t="str">
        <f t="shared" si="12"/>
        <v>N</v>
      </c>
      <c r="AT68" s="18" t="str">
        <f t="shared" si="13"/>
        <v>N</v>
      </c>
      <c r="AU68" s="18" t="str">
        <f t="shared" si="14"/>
        <v>N</v>
      </c>
      <c r="AV68" s="22" t="str">
        <f t="shared" si="7"/>
        <v>N</v>
      </c>
      <c r="AW68" s="23" t="str">
        <f t="shared" si="15"/>
        <v>N</v>
      </c>
    </row>
    <row r="69" spans="1:49" ht="15">
      <c r="A69" s="58">
        <f t="shared" si="17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6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7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6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7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99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292" yWindow="56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85</v>
      </c>
      <c r="B1" s="61" t="s">
        <v>81</v>
      </c>
      <c r="C1" s="61"/>
      <c r="D1" s="62" t="s">
        <v>82</v>
      </c>
      <c r="E1" s="63" t="s">
        <v>83</v>
      </c>
      <c r="F1" s="62" t="s">
        <v>84</v>
      </c>
      <c r="G1" s="60" t="s">
        <v>87</v>
      </c>
      <c r="H1" s="60" t="s">
        <v>95</v>
      </c>
      <c r="I1" s="64" t="s">
        <v>86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Jian Yang</v>
      </c>
      <c r="B3" s="160" t="str" ph="1">
        <f>Scoresheet!B3</f>
        <v xml:space="preserve">Lijiang7, Yunnan </v>
      </c>
      <c r="C3" s="161"/>
      <c r="D3" s="162" t="str" ph="1">
        <f>Scoresheet!C3</f>
        <v>26° 57'17.2"</v>
      </c>
      <c r="E3" s="163" t="str" ph="1">
        <f>Scoresheet!E3</f>
        <v>100° 11' 36.9"</v>
      </c>
      <c r="F3" s="162" t="str" ph="1">
        <f>Scoresheet!G3</f>
        <v>2744 ± 7 m</v>
      </c>
      <c r="G3" s="164" t="str" ph="1">
        <f>Scoresheet!I3</f>
        <v>23.10.2008</v>
      </c>
      <c r="H3" s="73" ph="1">
        <f>AQ114</f>
        <v>1</v>
      </c>
      <c r="I3" s="74" t="str" ph="1">
        <f>Scoresheet!M3</f>
        <v>Spines:  13, 23,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89</v>
      </c>
      <c r="D5" s="86" t="s">
        <v>96</v>
      </c>
    </row>
    <row r="6" spans="1:82" ht="15" customHeight="1">
      <c r="C6" s="87" t="s">
        <v>88</v>
      </c>
      <c r="D6" s="88" t="s">
        <v>37</v>
      </c>
      <c r="E6" s="89" t="s">
        <v>38</v>
      </c>
      <c r="F6" s="89" t="s">
        <v>40</v>
      </c>
      <c r="G6" s="89" t="s">
        <v>41</v>
      </c>
      <c r="H6" s="89" t="s">
        <v>42</v>
      </c>
      <c r="I6" s="89" t="s">
        <v>43</v>
      </c>
      <c r="J6" s="89" t="s">
        <v>44</v>
      </c>
      <c r="K6" s="90" t="s">
        <v>45</v>
      </c>
      <c r="L6" s="90" t="s">
        <v>46</v>
      </c>
      <c r="M6" s="90" t="s">
        <v>47</v>
      </c>
      <c r="N6" s="90" t="s">
        <v>48</v>
      </c>
      <c r="O6" s="90" t="s">
        <v>49</v>
      </c>
      <c r="P6" s="90" t="s">
        <v>50</v>
      </c>
      <c r="Q6" s="90" t="s">
        <v>51</v>
      </c>
      <c r="R6" s="90" t="s">
        <v>52</v>
      </c>
      <c r="S6" s="90" t="s">
        <v>53</v>
      </c>
      <c r="T6" s="91" t="s">
        <v>54</v>
      </c>
      <c r="U6" s="91" t="s">
        <v>55</v>
      </c>
      <c r="V6" s="91" t="s">
        <v>56</v>
      </c>
      <c r="W6" s="91" t="s">
        <v>57</v>
      </c>
      <c r="X6" s="92" t="s">
        <v>58</v>
      </c>
      <c r="Y6" s="92" t="s">
        <v>59</v>
      </c>
      <c r="Z6" s="92" t="s">
        <v>60</v>
      </c>
      <c r="AA6" s="93" t="s">
        <v>61</v>
      </c>
      <c r="AB6" s="93" t="s">
        <v>62</v>
      </c>
      <c r="AC6" s="93" t="s">
        <v>63</v>
      </c>
      <c r="AD6" s="93" t="s">
        <v>64</v>
      </c>
      <c r="AE6" s="93" t="s">
        <v>65</v>
      </c>
      <c r="AF6" s="94" t="s">
        <v>66</v>
      </c>
      <c r="AG6" s="94" t="s">
        <v>67</v>
      </c>
      <c r="AH6" s="94" t="s">
        <v>68</v>
      </c>
      <c r="AI6" s="95"/>
      <c r="AJ6" s="95"/>
      <c r="AK6" s="95"/>
      <c r="AL6" s="95"/>
      <c r="AM6" s="95"/>
      <c r="AN6" s="95"/>
      <c r="AQ6" s="66" t="s">
        <v>69</v>
      </c>
      <c r="AR6" s="96" t="s">
        <v>37</v>
      </c>
      <c r="AS6" s="97" t="s">
        <v>38</v>
      </c>
      <c r="AT6" s="97" t="s">
        <v>40</v>
      </c>
      <c r="AU6" s="97" t="s">
        <v>41</v>
      </c>
      <c r="AV6" s="97" t="s">
        <v>42</v>
      </c>
      <c r="AW6" s="97" t="s">
        <v>43</v>
      </c>
      <c r="AX6" s="97" t="s">
        <v>44</v>
      </c>
      <c r="AY6" s="98" t="s">
        <v>45</v>
      </c>
      <c r="AZ6" s="98" t="s">
        <v>46</v>
      </c>
      <c r="BA6" s="98" t="s">
        <v>47</v>
      </c>
      <c r="BB6" s="98" t="s">
        <v>48</v>
      </c>
      <c r="BC6" s="98" t="s">
        <v>49</v>
      </c>
      <c r="BD6" s="98" t="s">
        <v>50</v>
      </c>
      <c r="BE6" s="98" t="s">
        <v>51</v>
      </c>
      <c r="BF6" s="98" t="s">
        <v>52</v>
      </c>
      <c r="BG6" s="98" t="s">
        <v>53</v>
      </c>
      <c r="BH6" s="99" t="s">
        <v>54</v>
      </c>
      <c r="BI6" s="99" t="s">
        <v>55</v>
      </c>
      <c r="BJ6" s="99" t="s">
        <v>56</v>
      </c>
      <c r="BK6" s="99" t="s">
        <v>57</v>
      </c>
      <c r="BL6" s="100" t="s">
        <v>58</v>
      </c>
      <c r="BM6" s="100" t="s">
        <v>59</v>
      </c>
      <c r="BN6" s="100" t="s">
        <v>60</v>
      </c>
      <c r="BO6" s="101" t="s">
        <v>61</v>
      </c>
      <c r="BP6" s="101" t="s">
        <v>62</v>
      </c>
      <c r="BQ6" s="101" t="s">
        <v>63</v>
      </c>
      <c r="BR6" s="101" t="s">
        <v>64</v>
      </c>
      <c r="BS6" s="101" t="s">
        <v>65</v>
      </c>
      <c r="BT6" s="95" t="s">
        <v>66</v>
      </c>
      <c r="BU6" s="95" t="s">
        <v>67</v>
      </c>
      <c r="BV6" s="95" t="s">
        <v>68</v>
      </c>
      <c r="BX6" s="102" t="s">
        <v>90</v>
      </c>
      <c r="BY6" s="103" t="s">
        <v>70</v>
      </c>
      <c r="BZ6" s="104" t="s">
        <v>71</v>
      </c>
      <c r="CA6" s="105" t="s">
        <v>72</v>
      </c>
      <c r="CB6" s="106" t="s">
        <v>73</v>
      </c>
      <c r="CC6" s="107" t="s">
        <v>74</v>
      </c>
      <c r="CD6" s="108" t="s">
        <v>75</v>
      </c>
    </row>
    <row r="7" spans="1:82">
      <c r="A7" s="96">
        <f>IF(B7&gt;0,(ROW(A7)-6),0)</f>
        <v>1</v>
      </c>
      <c r="B7" s="109" t="str">
        <f>Scoresheet!B7</f>
        <v>07-OTU-01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0.33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0.33</v>
      </c>
      <c r="V7" s="66">
        <f>IF((Scoresheet!$Y7+Scoresheet!$Z7+Scoresheet!$AA7)=0,0,FLOOR(Scoresheet!Z7/(Scoresheet!$Y7+Scoresheet!$Z7+Scoresheet!$AA7),0.01))</f>
        <v>0.33</v>
      </c>
      <c r="W7" s="110">
        <f>IF((Scoresheet!$Y7+Scoresheet!$Z7+Scoresheet!$AA7)=0,0,FLOOR(Scoresheet!AA7/(Scoresheet!$Y7+Scoresheet!$Z7+Scoresheet!$AA7),0.01))</f>
        <v>0.33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1</v>
      </c>
      <c r="BJ7" s="66">
        <f t="shared" si="3"/>
        <v>1</v>
      </c>
      <c r="BK7" s="66">
        <f t="shared" si="3"/>
        <v>1</v>
      </c>
      <c r="BL7" s="66">
        <f t="shared" si="3"/>
        <v>0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07-OTU-02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0.33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1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0.5</v>
      </c>
      <c r="AH8" s="109">
        <f>IF((Scoresheet!$AJ8+Scoresheet!$AK8+Scoresheet!$AL8)=0,0,FLOOR(Scoresheet!AL8/(Scoresheet!$AJ8+Scoresheet!$AK8+Scoresheet!$AL8),0.01))</f>
        <v>0.5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1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0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1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07-OTU-03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0.5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0.5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0.5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0.33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0.33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0.33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1</v>
      </c>
      <c r="BC9" s="66">
        <f t="shared" si="23"/>
        <v>1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1</v>
      </c>
      <c r="BS9" s="66">
        <f t="shared" si="39"/>
        <v>1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07-OTU-04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0.5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0.5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0.5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0.5</v>
      </c>
      <c r="AH10" s="109">
        <f>IF((Scoresheet!$AJ10+Scoresheet!$AK10+Scoresheet!$AL10)=0,0,FLOOR(Scoresheet!AL10/(Scoresheet!$AJ10+Scoresheet!$AK10+Scoresheet!$AL10),0.01))</f>
        <v>0.5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1</v>
      </c>
      <c r="BC10" s="66">
        <f t="shared" si="23"/>
        <v>1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1</v>
      </c>
      <c r="BJ10" s="66">
        <f t="shared" si="30"/>
        <v>1</v>
      </c>
      <c r="BK10" s="66">
        <f t="shared" si="31"/>
        <v>0</v>
      </c>
      <c r="BL10" s="66">
        <f t="shared" si="32"/>
        <v>0</v>
      </c>
      <c r="BM10" s="66">
        <f t="shared" si="33"/>
        <v>1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1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07-OTU-05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0.5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1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0.33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0.33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0.33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0.5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0.25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0.25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0.25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0.25</v>
      </c>
      <c r="AF11" s="66">
        <f>IF((Scoresheet!$AJ11+Scoresheet!$AK11+Scoresheet!$AL11)=0,0,FLOOR(Scoresheet!AJ11/(Scoresheet!$AJ11+Scoresheet!$AK11+Scoresheet!$AL11),0.01))</f>
        <v>0.5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0</v>
      </c>
      <c r="AV11" s="66">
        <f t="shared" si="16"/>
        <v>1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1</v>
      </c>
      <c r="BB11" s="66">
        <f t="shared" si="22"/>
        <v>1</v>
      </c>
      <c r="BC11" s="66">
        <f t="shared" si="23"/>
        <v>1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1</v>
      </c>
      <c r="BJ11" s="66">
        <f t="shared" si="30"/>
        <v>1</v>
      </c>
      <c r="BK11" s="66">
        <f t="shared" si="31"/>
        <v>0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1</v>
      </c>
      <c r="BS11" s="66">
        <f t="shared" si="39"/>
        <v>1</v>
      </c>
      <c r="BT11" s="66">
        <f t="shared" si="40"/>
        <v>1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07-OTU-06</v>
      </c>
      <c r="C12" s="66">
        <f>IF(Scoresheet!C12=0,0,Scoresheet!C12/(Scoresheet!C12+Scoresheet!D12))</f>
        <v>0.5</v>
      </c>
      <c r="D12" s="109">
        <f>IF(Scoresheet!D12=0,0,Scoresheet!D12/(Scoresheet!C12+Scoresheet!D12))</f>
        <v>0.5</v>
      </c>
      <c r="E12" s="66">
        <f>IF(Scoresheet!E12=0,0,Scoresheet!E12/(Scoresheet!E12+Scoresheet!F12))</f>
        <v>0.5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0.25</v>
      </c>
      <c r="I12" s="66">
        <f>IF(Scoresheet!L12=0,0,Scoresheet!L12/(Scoresheet!K12+Scoresheet!L12)*(IF(Result!E12=0,1,Result!E12)))</f>
        <v>0.25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0.5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0.5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0.5</v>
      </c>
      <c r="Z12" s="115">
        <f>IF((Scoresheet!$AB12+Scoresheet!$AC12+Scoresheet!$AD12)=0,0,FLOOR(Scoresheet!AD12/(Scoresheet!$AB12+Scoresheet!$AC12+Scoresheet!$AD12),0.01))</f>
        <v>0.5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1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1</v>
      </c>
      <c r="BC12" s="66">
        <f t="shared" si="23"/>
        <v>1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1</v>
      </c>
      <c r="BL12" s="66">
        <f t="shared" si="32"/>
        <v>0</v>
      </c>
      <c r="BM12" s="66">
        <f t="shared" si="33"/>
        <v>1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07-OTU-07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0.33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0.33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0.5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1</v>
      </c>
      <c r="BB13" s="66">
        <f t="shared" si="22"/>
        <v>1</v>
      </c>
      <c r="BC13" s="66">
        <f t="shared" si="23"/>
        <v>1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07-OTU-08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0.5</v>
      </c>
      <c r="H14" s="66">
        <f>IF(Scoresheet!K14=0,0,Scoresheet!K14/(Scoresheet!L14+Scoresheet!K14)*(IF(Result!E14=0,1,Result!E14)))</f>
        <v>0.5</v>
      </c>
      <c r="I14" s="66">
        <f>IF(Scoresheet!L14=0,0,Scoresheet!L14/(Scoresheet!K14+Scoresheet!L14)*(IF(Result!E14=0,1,Result!E14)))</f>
        <v>0.5</v>
      </c>
      <c r="J14" s="109">
        <f>IF(Scoresheet!M14=0,0,Scoresheet!M14/(Scoresheet!M14+Scoresheet!N14))</f>
        <v>0.5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0.5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0.5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0.5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1</v>
      </c>
      <c r="AV14" s="66">
        <f t="shared" si="16"/>
        <v>1</v>
      </c>
      <c r="AW14" s="66">
        <f t="shared" si="17"/>
        <v>1</v>
      </c>
      <c r="AX14" s="66">
        <f t="shared" si="18"/>
        <v>1</v>
      </c>
      <c r="AY14" s="66">
        <f t="shared" si="19"/>
        <v>0</v>
      </c>
      <c r="AZ14" s="66">
        <f t="shared" si="20"/>
        <v>1</v>
      </c>
      <c r="BA14" s="66">
        <f t="shared" si="21"/>
        <v>1</v>
      </c>
      <c r="BB14" s="66">
        <f t="shared" si="22"/>
        <v>0</v>
      </c>
      <c r="BC14" s="66">
        <f t="shared" si="23"/>
        <v>0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1</v>
      </c>
      <c r="BK14" s="66">
        <f t="shared" si="31"/>
        <v>0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07-OTU-09</v>
      </c>
      <c r="C15" s="66">
        <f>IF(Scoresheet!C15=0,0,Scoresheet!C15/(Scoresheet!C15+Scoresheet!D15))</f>
        <v>0.5</v>
      </c>
      <c r="D15" s="109">
        <f>IF(Scoresheet!D15=0,0,Scoresheet!D15/(Scoresheet!C15+Scoresheet!D15))</f>
        <v>0.5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0.5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1</v>
      </c>
      <c r="J15" s="109">
        <f>IF(Scoresheet!M15=0,0,Scoresheet!M15/(Scoresheet!M15+Scoresheet!N15))</f>
        <v>0.5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0.5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1</v>
      </c>
      <c r="AV15" s="66">
        <f t="shared" si="16"/>
        <v>0</v>
      </c>
      <c r="AW15" s="66">
        <f t="shared" si="17"/>
        <v>1</v>
      </c>
      <c r="AX15" s="66">
        <f t="shared" si="18"/>
        <v>1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07-OTU-10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0.33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0.33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0.33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0.5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0.5</v>
      </c>
      <c r="AG16" s="66">
        <f>IF((Scoresheet!$AJ16+Scoresheet!$AK16+Scoresheet!$AL16)=0,0,FLOOR(Scoresheet!AK16/(Scoresheet!$AJ16+Scoresheet!$AK16+Scoresheet!$AL16),0.01))</f>
        <v>0.5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1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1</v>
      </c>
      <c r="BA16" s="66">
        <f t="shared" si="21"/>
        <v>1</v>
      </c>
      <c r="BB16" s="66">
        <f t="shared" si="22"/>
        <v>1</v>
      </c>
      <c r="BC16" s="66">
        <f t="shared" si="23"/>
        <v>0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1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07-OTU-11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0.5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0.33</v>
      </c>
      <c r="V17" s="66">
        <f>IF((Scoresheet!$Y17+Scoresheet!$Z17+Scoresheet!$AA17)=0,0,FLOOR(Scoresheet!Z17/(Scoresheet!$Y17+Scoresheet!$Z17+Scoresheet!$AA17),0.01))</f>
        <v>0.33</v>
      </c>
      <c r="W17" s="109">
        <f>IF((Scoresheet!$Y17+Scoresheet!$Z17+Scoresheet!$AA17)=0,0,FLOOR(Scoresheet!AA17/(Scoresheet!$Y17+Scoresheet!$Z17+Scoresheet!$AA17),0.01))</f>
        <v>0.33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0.5</v>
      </c>
      <c r="Z17" s="115">
        <f>IF((Scoresheet!$AB17+Scoresheet!$AC17+Scoresheet!$AD17)=0,0,FLOOR(Scoresheet!AD17/(Scoresheet!$AB17+Scoresheet!$AC17+Scoresheet!$AD17),0.01))</f>
        <v>0.5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1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1</v>
      </c>
      <c r="BC17" s="66">
        <f t="shared" si="23"/>
        <v>1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1</v>
      </c>
      <c r="BK17" s="66">
        <f t="shared" si="31"/>
        <v>1</v>
      </c>
      <c r="BL17" s="66">
        <f t="shared" si="32"/>
        <v>0</v>
      </c>
      <c r="BM17" s="66">
        <f t="shared" si="33"/>
        <v>1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07-OTU-12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0.5</v>
      </c>
      <c r="I18" s="66">
        <f>IF(Scoresheet!L18=0,0,Scoresheet!L18/(Scoresheet!K18+Scoresheet!L18)*(IF(Result!E18=0,1,Result!E18)))</f>
        <v>0.5</v>
      </c>
      <c r="J18" s="109">
        <f>IF(Scoresheet!M18=0,0,Scoresheet!M18/(Scoresheet!M18+Scoresheet!N18))</f>
        <v>0.5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0.5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0.33</v>
      </c>
      <c r="V18" s="66">
        <f>IF((Scoresheet!$Y18+Scoresheet!$Z18+Scoresheet!$AA18)=0,0,FLOOR(Scoresheet!Z18/(Scoresheet!$Y18+Scoresheet!$Z18+Scoresheet!$AA18),0.01))</f>
        <v>0.33</v>
      </c>
      <c r="W18" s="109">
        <f>IF((Scoresheet!$Y18+Scoresheet!$Z18+Scoresheet!$AA18)=0,0,FLOOR(Scoresheet!AA18/(Scoresheet!$Y18+Scoresheet!$Z18+Scoresheet!$AA18),0.01))</f>
        <v>0.33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0</v>
      </c>
      <c r="AV18" s="66">
        <f t="shared" si="16"/>
        <v>1</v>
      </c>
      <c r="AW18" s="66">
        <f t="shared" si="17"/>
        <v>1</v>
      </c>
      <c r="AX18" s="66">
        <f t="shared" si="18"/>
        <v>1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1</v>
      </c>
      <c r="BC18" s="66">
        <f t="shared" si="23"/>
        <v>1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1</v>
      </c>
      <c r="BK18" s="66">
        <f t="shared" si="31"/>
        <v>1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07-OTU-13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0.33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0.33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0.33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0.33</v>
      </c>
      <c r="V19" s="66">
        <f>IF((Scoresheet!$Y19+Scoresheet!$Z19+Scoresheet!$AA19)=0,0,FLOOR(Scoresheet!Z19/(Scoresheet!$Y19+Scoresheet!$Z19+Scoresheet!$AA19),0.01))</f>
        <v>0.33</v>
      </c>
      <c r="W19" s="109">
        <f>IF((Scoresheet!$Y19+Scoresheet!$Z19+Scoresheet!$AA19)=0,0,FLOOR(Scoresheet!AA19/(Scoresheet!$Y19+Scoresheet!$Z19+Scoresheet!$AA19),0.01))</f>
        <v>0.33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0.5</v>
      </c>
      <c r="AG19" s="66">
        <f>IF((Scoresheet!$AJ19+Scoresheet!$AK19+Scoresheet!$AL19)=0,0,FLOOR(Scoresheet!AK19/(Scoresheet!$AJ19+Scoresheet!$AK19+Scoresheet!$AL19),0.01))</f>
        <v>0.5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1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1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07-OTU-14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0.5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0.5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0.5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1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1</v>
      </c>
      <c r="BB20" s="66">
        <f t="shared" si="22"/>
        <v>1</v>
      </c>
      <c r="BC20" s="66">
        <f t="shared" si="23"/>
        <v>0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1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07-OTU-15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0.5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0.5</v>
      </c>
      <c r="V21" s="66">
        <f>IF((Scoresheet!$Y21+Scoresheet!$Z21+Scoresheet!$AA21)=0,0,FLOOR(Scoresheet!Z21/(Scoresheet!$Y21+Scoresheet!$Z21+Scoresheet!$AA21),0.01))</f>
        <v>0.5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0.5</v>
      </c>
      <c r="Z21" s="115">
        <f>IF((Scoresheet!$AB21+Scoresheet!$AC21+Scoresheet!$AD21)=0,0,FLOOR(Scoresheet!AD21/(Scoresheet!$AB21+Scoresheet!$AC21+Scoresheet!$AD21),0.01))</f>
        <v>0.5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1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1</v>
      </c>
      <c r="BB21" s="66">
        <f t="shared" si="22"/>
        <v>1</v>
      </c>
      <c r="BC21" s="66">
        <f t="shared" si="23"/>
        <v>0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0</v>
      </c>
      <c r="BL21" s="66">
        <f t="shared" si="32"/>
        <v>0</v>
      </c>
      <c r="BM21" s="66">
        <f t="shared" si="33"/>
        <v>1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07-OTU-16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0.5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0.5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0.33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0.33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0.33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1</v>
      </c>
      <c r="BB22" s="66">
        <f t="shared" si="22"/>
        <v>1</v>
      </c>
      <c r="BC22" s="66">
        <f t="shared" si="23"/>
        <v>0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0</v>
      </c>
      <c r="BQ22" s="66">
        <f t="shared" si="37"/>
        <v>1</v>
      </c>
      <c r="BR22" s="66">
        <f t="shared" si="38"/>
        <v>1</v>
      </c>
      <c r="BS22" s="66">
        <f t="shared" si="39"/>
        <v>1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07-OTU-17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0.5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1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0.5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0.5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1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0</v>
      </c>
      <c r="AV23" s="66">
        <f t="shared" si="16"/>
        <v>1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1</v>
      </c>
      <c r="BB23" s="66">
        <f t="shared" si="22"/>
        <v>1</v>
      </c>
      <c r="BC23" s="66">
        <f t="shared" si="23"/>
        <v>0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1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07-OTU-18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0.33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0.33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0.33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0.33</v>
      </c>
      <c r="V24" s="66">
        <f>IF((Scoresheet!$Y24+Scoresheet!$Z24+Scoresheet!$AA24)=0,0,FLOOR(Scoresheet!Z24/(Scoresheet!$Y24+Scoresheet!$Z24+Scoresheet!$AA24),0.01))</f>
        <v>0.33</v>
      </c>
      <c r="W24" s="109">
        <f>IF((Scoresheet!$Y24+Scoresheet!$Z24+Scoresheet!$AA24)=0,0,FLOOR(Scoresheet!AA24/(Scoresheet!$Y24+Scoresheet!$Z24+Scoresheet!$AA24),0.01))</f>
        <v>0.33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1</v>
      </c>
      <c r="BA24" s="66">
        <f t="shared" si="21"/>
        <v>1</v>
      </c>
      <c r="BB24" s="66">
        <f t="shared" si="22"/>
        <v>1</v>
      </c>
      <c r="BC24" s="66">
        <f t="shared" si="23"/>
        <v>0</v>
      </c>
      <c r="BD24" s="66">
        <f t="shared" si="24"/>
        <v>0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1</v>
      </c>
      <c r="BJ24" s="66">
        <f t="shared" si="30"/>
        <v>1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07-OTU-19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0.5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0.5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0.5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1</v>
      </c>
      <c r="BB25" s="66">
        <f t="shared" si="22"/>
        <v>1</v>
      </c>
      <c r="BC25" s="66">
        <f t="shared" si="23"/>
        <v>0</v>
      </c>
      <c r="BD25" s="66">
        <f t="shared" si="24"/>
        <v>0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1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07-OTU-20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0.33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0.5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1</v>
      </c>
      <c r="Z26" s="115">
        <f>IF((Scoresheet!$AB26+Scoresheet!$AC26+Scoresheet!$AD26)=0,0,FLOOR(Scoresheet!AD26/(Scoresheet!$AB26+Scoresheet!$AC26+Scoresheet!$AD26),0.01))</f>
        <v>0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0.5</v>
      </c>
      <c r="AH26" s="109">
        <f>IF((Scoresheet!$AJ26+Scoresheet!$AK26+Scoresheet!$AL26)=0,0,FLOOR(Scoresheet!AL26/(Scoresheet!$AJ26+Scoresheet!$AK26+Scoresheet!$AL26),0.01))</f>
        <v>0.5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1</v>
      </c>
      <c r="BC26" s="66">
        <f t="shared" si="23"/>
        <v>1</v>
      </c>
      <c r="BD26" s="66">
        <f t="shared" si="24"/>
        <v>1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0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1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07-OTU-21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1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0.33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0.5</v>
      </c>
      <c r="Z27" s="115">
        <f>IF((Scoresheet!$AB27+Scoresheet!$AC27+Scoresheet!$AD27)=0,0,FLOOR(Scoresheet!AD27/(Scoresheet!$AB27+Scoresheet!$AC27+Scoresheet!$AD27),0.01))</f>
        <v>0.5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0</v>
      </c>
      <c r="AV27" s="66">
        <f t="shared" si="16"/>
        <v>1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1</v>
      </c>
      <c r="BC27" s="66">
        <f t="shared" si="23"/>
        <v>1</v>
      </c>
      <c r="BD27" s="66">
        <f t="shared" si="24"/>
        <v>1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0</v>
      </c>
      <c r="BM27" s="66">
        <f t="shared" si="33"/>
        <v>1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07-OTU-22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0.5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0.5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0.5</v>
      </c>
      <c r="V28" s="66">
        <f>IF((Scoresheet!$Y28+Scoresheet!$Z28+Scoresheet!$AA28)=0,0,FLOOR(Scoresheet!Z28/(Scoresheet!$Y28+Scoresheet!$Z28+Scoresheet!$AA28),0.01))</f>
        <v>0.5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1</v>
      </c>
      <c r="BB28" s="66">
        <f t="shared" si="22"/>
        <v>1</v>
      </c>
      <c r="BC28" s="66">
        <f t="shared" si="23"/>
        <v>0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1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07-OTU-23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0.33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0.5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0.5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1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1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1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07-OTU-24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0.25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0.25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0.25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0.25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0.5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1</v>
      </c>
      <c r="BE30" s="66">
        <f t="shared" si="25"/>
        <v>1</v>
      </c>
      <c r="BF30" s="66">
        <f t="shared" si="26"/>
        <v>1</v>
      </c>
      <c r="BG30" s="66">
        <f t="shared" si="27"/>
        <v>1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07-OTU-25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1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0.5</v>
      </c>
      <c r="W31" s="109">
        <f>IF((Scoresheet!$Y31+Scoresheet!$Z31+Scoresheet!$AA31)=0,0,FLOOR(Scoresheet!AA31/(Scoresheet!$Y31+Scoresheet!$Z31+Scoresheet!$AA31),0.01))</f>
        <v>0.5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1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0.5</v>
      </c>
      <c r="AH31" s="109">
        <f>IF((Scoresheet!$AJ31+Scoresheet!$AK31+Scoresheet!$AL31)=0,0,FLOOR(Scoresheet!AL31/(Scoresheet!$AJ31+Scoresheet!$AK31+Scoresheet!$AL31),0.01))</f>
        <v>0.5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1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1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07-OTU-26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1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1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1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1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07-OTU-27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0.5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0.5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1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0.5</v>
      </c>
      <c r="Z33" s="115">
        <f>IF((Scoresheet!$AB33+Scoresheet!$AC33+Scoresheet!$AD33)=0,0,FLOOR(Scoresheet!AD33/(Scoresheet!$AB33+Scoresheet!$AC33+Scoresheet!$AD33),0.01))</f>
        <v>0.5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1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1</v>
      </c>
      <c r="BC33" s="66">
        <f t="shared" si="23"/>
        <v>1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1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1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07-OTU-28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0.5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0.5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1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0.33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0.33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0.33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1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1</v>
      </c>
      <c r="BC34" s="66">
        <f t="shared" si="23"/>
        <v>1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1</v>
      </c>
      <c r="BR34" s="66">
        <f t="shared" si="38"/>
        <v>1</v>
      </c>
      <c r="BS34" s="66">
        <f t="shared" si="39"/>
        <v>0</v>
      </c>
      <c r="BT34" s="66">
        <f t="shared" si="40"/>
        <v>1</v>
      </c>
      <c r="BU34" s="66">
        <f t="shared" si="41"/>
        <v>0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07-OTU-29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0.33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0.33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0.33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1</v>
      </c>
      <c r="BE35" s="66">
        <f t="shared" si="25"/>
        <v>1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07-OTU-30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0.5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0.5</v>
      </c>
      <c r="I36" s="66">
        <f>IF(Scoresheet!L36=0,0,Scoresheet!L36/(Scoresheet!K36+Scoresheet!L36)*(IF(Result!E36=0,1,Result!E36)))</f>
        <v>0.5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0.33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0.33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0.33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0.5</v>
      </c>
      <c r="W36" s="109">
        <f>IF((Scoresheet!$Y36+Scoresheet!$Z36+Scoresheet!$AA36)=0,0,FLOOR(Scoresheet!AA36/(Scoresheet!$Y36+Scoresheet!$Z36+Scoresheet!$AA36),0.01))</f>
        <v>0.5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0.5</v>
      </c>
      <c r="Z36" s="115">
        <f>IF((Scoresheet!$AB36+Scoresheet!$AC36+Scoresheet!$AD36)=0,0,FLOOR(Scoresheet!AD36/(Scoresheet!$AB36+Scoresheet!$AC36+Scoresheet!$AD36),0.01))</f>
        <v>0.5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0.5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0.5</v>
      </c>
      <c r="AH36" s="109">
        <f>IF((Scoresheet!$AJ36+Scoresheet!$AK36+Scoresheet!$AL36)=0,0,FLOOR(Scoresheet!AL36/(Scoresheet!$AJ36+Scoresheet!$AK36+Scoresheet!$AL36),0.01))</f>
        <v>0.5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0</v>
      </c>
      <c r="AT36" s="66">
        <f t="shared" si="14"/>
        <v>1</v>
      </c>
      <c r="AU36" s="66">
        <f t="shared" si="15"/>
        <v>0</v>
      </c>
      <c r="AV36" s="66">
        <f t="shared" si="16"/>
        <v>1</v>
      </c>
      <c r="AW36" s="66">
        <f t="shared" si="17"/>
        <v>1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1</v>
      </c>
      <c r="BK36" s="66">
        <f t="shared" si="31"/>
        <v>1</v>
      </c>
      <c r="BL36" s="66">
        <f t="shared" si="32"/>
        <v>0</v>
      </c>
      <c r="BM36" s="66">
        <f t="shared" si="33"/>
        <v>1</v>
      </c>
      <c r="BN36" s="66">
        <f t="shared" si="34"/>
        <v>1</v>
      </c>
      <c r="BO36" s="66">
        <f t="shared" si="35"/>
        <v>1</v>
      </c>
      <c r="BP36" s="66">
        <f t="shared" si="36"/>
        <v>1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1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07-OTU-31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1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0.33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0.33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0.33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1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1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1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1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1</v>
      </c>
      <c r="BF37" s="66">
        <f t="shared" si="26"/>
        <v>1</v>
      </c>
      <c r="BG37" s="66">
        <f t="shared" si="27"/>
        <v>1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1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1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1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07-OTU-32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0.5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1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0.5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0.5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0.5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0.5</v>
      </c>
      <c r="Z38" s="115">
        <f>IF((Scoresheet!$AB38+Scoresheet!$AC38+Scoresheet!$AD38)=0,0,FLOOR(Scoresheet!AD38/(Scoresheet!$AB38+Scoresheet!$AC38+Scoresheet!$AD38),0.01))</f>
        <v>0.5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0.5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1</v>
      </c>
      <c r="AV38" s="66">
        <f t="shared" si="16"/>
        <v>0</v>
      </c>
      <c r="AW38" s="66">
        <f t="shared" si="17"/>
        <v>1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1</v>
      </c>
      <c r="BE38" s="66">
        <f t="shared" si="25"/>
        <v>1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1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1</v>
      </c>
      <c r="BN38" s="66">
        <f t="shared" si="34"/>
        <v>1</v>
      </c>
      <c r="BO38" s="66">
        <f t="shared" si="35"/>
        <v>0</v>
      </c>
      <c r="BP38" s="66">
        <f t="shared" si="36"/>
        <v>1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07-OTU-33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0.5</v>
      </c>
      <c r="G39" s="66">
        <f>IF(Scoresheet!I39=0,0,Scoresheet!I39/(Scoresheet!I39+Scoresheet!J39)*(IF(Result!E39=0,1,Result!E39)))</f>
        <v>0.5</v>
      </c>
      <c r="H39" s="66">
        <f>IF(Scoresheet!K39=0,0,Scoresheet!K39/(Scoresheet!L39+Scoresheet!K39)*(IF(Result!E39=0,1,Result!E39)))</f>
        <v>0.5</v>
      </c>
      <c r="I39" s="66">
        <f>IF(Scoresheet!L39=0,0,Scoresheet!L39/(Scoresheet!K39+Scoresheet!L39)*(IF(Result!E39=0,1,Result!E39)))</f>
        <v>0.5</v>
      </c>
      <c r="J39" s="109">
        <f>IF(Scoresheet!M39=0,0,Scoresheet!M39/(Scoresheet!M39+Scoresheet!N39))</f>
        <v>1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0.2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0.2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0.2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0.2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0.2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1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1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1</v>
      </c>
      <c r="AW39" s="66">
        <f t="shared" si="17"/>
        <v>1</v>
      </c>
      <c r="AX39" s="66">
        <f t="shared" si="18"/>
        <v>1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1</v>
      </c>
      <c r="BD39" s="66">
        <f t="shared" si="24"/>
        <v>1</v>
      </c>
      <c r="BE39" s="66">
        <f t="shared" si="25"/>
        <v>1</v>
      </c>
      <c r="BF39" s="66">
        <f t="shared" si="26"/>
        <v>1</v>
      </c>
      <c r="BG39" s="66">
        <f t="shared" si="27"/>
        <v>1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1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1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07-OTU-34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0.5</v>
      </c>
      <c r="G40" s="66">
        <f>IF(Scoresheet!I40=0,0,Scoresheet!I40/(Scoresheet!I40+Scoresheet!J40)*(IF(Result!E40=0,1,Result!E40)))</f>
        <v>0.5</v>
      </c>
      <c r="H40" s="66">
        <f>IF(Scoresheet!K40=0,0,Scoresheet!K40/(Scoresheet!L40+Scoresheet!K40)*(IF(Result!E40=0,1,Result!E40)))</f>
        <v>0.5</v>
      </c>
      <c r="I40" s="66">
        <f>IF(Scoresheet!L40=0,0,Scoresheet!L40/(Scoresheet!K40+Scoresheet!L40)*(IF(Result!E40=0,1,Result!E40)))</f>
        <v>0.5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1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1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1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1</v>
      </c>
      <c r="AW40" s="66">
        <f t="shared" si="17"/>
        <v>1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1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07-OTU-35</v>
      </c>
      <c r="C41" s="66">
        <f>IF(Scoresheet!C41=0,0,Scoresheet!C41/(Scoresheet!C41+Scoresheet!D41))</f>
        <v>0.5</v>
      </c>
      <c r="D41" s="109">
        <f>IF(Scoresheet!D41=0,0,Scoresheet!D41/(Scoresheet!C41+Scoresheet!D41))</f>
        <v>0.5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0.5</v>
      </c>
      <c r="I41" s="66">
        <f>IF(Scoresheet!L41=0,0,Scoresheet!L41/(Scoresheet!K41+Scoresheet!L41)*(IF(Result!E41=0,1,Result!E41)))</f>
        <v>0.5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0.5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0.33</v>
      </c>
      <c r="V41" s="66">
        <f>IF((Scoresheet!$Y41+Scoresheet!$Z41+Scoresheet!$AA41)=0,0,FLOOR(Scoresheet!Z41/(Scoresheet!$Y41+Scoresheet!$Z41+Scoresheet!$AA41),0.01))</f>
        <v>0.33</v>
      </c>
      <c r="W41" s="109">
        <f>IF((Scoresheet!$Y41+Scoresheet!$Z41+Scoresheet!$AA41)=0,0,FLOOR(Scoresheet!AA41/(Scoresheet!$Y41+Scoresheet!$Z41+Scoresheet!$AA41),0.01))</f>
        <v>0.33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0.5</v>
      </c>
      <c r="Z41" s="115">
        <f>IF((Scoresheet!$AB41+Scoresheet!$AC41+Scoresheet!$AD41)=0,0,FLOOR(Scoresheet!AD41/(Scoresheet!$AB41+Scoresheet!$AC41+Scoresheet!$AD41),0.01))</f>
        <v>0.5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1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1</v>
      </c>
      <c r="AW41" s="66">
        <f t="shared" si="17"/>
        <v>1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1</v>
      </c>
      <c r="BC41" s="66">
        <f t="shared" si="23"/>
        <v>1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1</v>
      </c>
      <c r="BJ41" s="66">
        <f t="shared" si="30"/>
        <v>1</v>
      </c>
      <c r="BK41" s="66">
        <f t="shared" si="31"/>
        <v>1</v>
      </c>
      <c r="BL41" s="66">
        <f t="shared" si="32"/>
        <v>0</v>
      </c>
      <c r="BM41" s="66">
        <f t="shared" si="33"/>
        <v>1</v>
      </c>
      <c r="BN41" s="66">
        <f t="shared" si="34"/>
        <v>1</v>
      </c>
      <c r="BO41" s="66">
        <f t="shared" si="35"/>
        <v>0</v>
      </c>
      <c r="BP41" s="66">
        <f t="shared" si="36"/>
        <v>1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07-OTU-36</v>
      </c>
      <c r="C42" s="66">
        <f>IF(Scoresheet!C42=0,0,Scoresheet!C42/(Scoresheet!C42+Scoresheet!D42))</f>
        <v>0.5</v>
      </c>
      <c r="D42" s="109">
        <f>IF(Scoresheet!D42=0,0,Scoresheet!D42/(Scoresheet!C42+Scoresheet!D42))</f>
        <v>0.5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0.5</v>
      </c>
      <c r="G42" s="66">
        <f>IF(Scoresheet!I42=0,0,Scoresheet!I42/(Scoresheet!I42+Scoresheet!J42)*(IF(Result!E42=0,1,Result!E42)))</f>
        <v>0.5</v>
      </c>
      <c r="H42" s="66">
        <f>IF(Scoresheet!K42=0,0,Scoresheet!K42/(Scoresheet!L42+Scoresheet!K42)*(IF(Result!E42=0,1,Result!E42)))</f>
        <v>0.5</v>
      </c>
      <c r="I42" s="66">
        <f>IF(Scoresheet!L42=0,0,Scoresheet!L42/(Scoresheet!K42+Scoresheet!L42)*(IF(Result!E42=0,1,Result!E42)))</f>
        <v>0.5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0.5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0.5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0.5</v>
      </c>
      <c r="W42" s="109">
        <f>IF((Scoresheet!$Y42+Scoresheet!$Z42+Scoresheet!$AA42)=0,0,FLOOR(Scoresheet!AA42/(Scoresheet!$Y42+Scoresheet!$Z42+Scoresheet!$AA42),0.01))</f>
        <v>0.5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0.5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0</v>
      </c>
      <c r="AT42" s="66">
        <f t="shared" si="14"/>
        <v>1</v>
      </c>
      <c r="AU42" s="66">
        <f t="shared" si="15"/>
        <v>1</v>
      </c>
      <c r="AV42" s="66">
        <f t="shared" si="16"/>
        <v>1</v>
      </c>
      <c r="AW42" s="66">
        <f t="shared" si="17"/>
        <v>1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1</v>
      </c>
      <c r="BB42" s="66">
        <f t="shared" si="22"/>
        <v>1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1</v>
      </c>
      <c r="BK42" s="66">
        <f t="shared" si="31"/>
        <v>1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1</v>
      </c>
      <c r="BQ42" s="66">
        <f t="shared" si="37"/>
        <v>1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07-OTU-37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0.5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1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0.25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0.25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0.25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0.25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0.5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0.5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0.5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0.5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0.5</v>
      </c>
      <c r="AH43" s="109">
        <f>IF((Scoresheet!$AJ43+Scoresheet!$AK43+Scoresheet!$AL43)=0,0,FLOOR(Scoresheet!AL43/(Scoresheet!$AJ43+Scoresheet!$AK43+Scoresheet!$AL43),0.01))</f>
        <v>0.5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0</v>
      </c>
      <c r="AT43" s="66">
        <f t="shared" si="14"/>
        <v>1</v>
      </c>
      <c r="AU43" s="66">
        <f t="shared" si="15"/>
        <v>0</v>
      </c>
      <c r="AV43" s="66">
        <f t="shared" si="16"/>
        <v>0</v>
      </c>
      <c r="AW43" s="66">
        <f t="shared" si="17"/>
        <v>1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1</v>
      </c>
      <c r="BC43" s="66">
        <f t="shared" si="23"/>
        <v>1</v>
      </c>
      <c r="BD43" s="66">
        <f t="shared" si="24"/>
        <v>1</v>
      </c>
      <c r="BE43" s="66">
        <f t="shared" si="25"/>
        <v>1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1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1</v>
      </c>
      <c r="BQ43" s="66">
        <f t="shared" si="37"/>
        <v>1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1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07-OTU-38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0.5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0.5</v>
      </c>
      <c r="I44" s="66">
        <f>IF(Scoresheet!L44=0,0,Scoresheet!L44/(Scoresheet!K44+Scoresheet!L44)*(IF(Result!E44=0,1,Result!E44)))</f>
        <v>0.5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0.5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0.5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1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0.5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0.5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0</v>
      </c>
      <c r="AT44" s="66">
        <f t="shared" si="14"/>
        <v>1</v>
      </c>
      <c r="AU44" s="66">
        <f t="shared" si="15"/>
        <v>0</v>
      </c>
      <c r="AV44" s="66">
        <f t="shared" si="16"/>
        <v>1</v>
      </c>
      <c r="AW44" s="66">
        <f t="shared" si="17"/>
        <v>1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1</v>
      </c>
      <c r="BE44" s="66">
        <f t="shared" si="25"/>
        <v>1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1</v>
      </c>
      <c r="BQ44" s="66">
        <f t="shared" si="37"/>
        <v>1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07-OTU-39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1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0.5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0.5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0.5</v>
      </c>
      <c r="W45" s="109">
        <f>IF((Scoresheet!$Y45+Scoresheet!$Z45+Scoresheet!$AA45)=0,0,FLOOR(Scoresheet!AA45/(Scoresheet!$Y45+Scoresheet!$Z45+Scoresheet!$AA45),0.01))</f>
        <v>0.5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1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0.33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0.33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0.33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0.5</v>
      </c>
      <c r="AG45" s="66">
        <f>IF((Scoresheet!$AJ45+Scoresheet!$AK45+Scoresheet!$AL45)=0,0,FLOOR(Scoresheet!AK45/(Scoresheet!$AJ45+Scoresheet!$AK45+Scoresheet!$AL45),0.01))</f>
        <v>0.5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1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1</v>
      </c>
      <c r="BC45" s="66">
        <f t="shared" si="23"/>
        <v>1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1</v>
      </c>
      <c r="BK45" s="66">
        <f t="shared" si="31"/>
        <v>1</v>
      </c>
      <c r="BL45" s="66">
        <f t="shared" si="32"/>
        <v>0</v>
      </c>
      <c r="BM45" s="66">
        <f t="shared" si="33"/>
        <v>0</v>
      </c>
      <c r="BN45" s="66">
        <f t="shared" si="34"/>
        <v>1</v>
      </c>
      <c r="BO45" s="66">
        <f t="shared" si="35"/>
        <v>0</v>
      </c>
      <c r="BP45" s="66">
        <f t="shared" si="36"/>
        <v>1</v>
      </c>
      <c r="BQ45" s="66">
        <f t="shared" si="37"/>
        <v>1</v>
      </c>
      <c r="BR45" s="66">
        <f t="shared" si="38"/>
        <v>1</v>
      </c>
      <c r="BS45" s="66">
        <f t="shared" si="39"/>
        <v>0</v>
      </c>
      <c r="BT45" s="66">
        <f t="shared" si="40"/>
        <v>1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39</v>
      </c>
      <c r="B108" s="118" t="s">
        <v>76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77</v>
      </c>
      <c r="AQ108" s="96" ph="1">
        <f t="shared" ref="AQ108:BV108" si="91">SUM(AQ7:AQ107)</f>
        <v>39</v>
      </c>
      <c r="AR108" s="96" ph="1">
        <f t="shared" si="91"/>
        <v>39</v>
      </c>
      <c r="AS108" s="96" ph="1">
        <f t="shared" si="91"/>
        <v>21</v>
      </c>
      <c r="AT108" s="96" ph="1">
        <f t="shared" si="91"/>
        <v>16</v>
      </c>
      <c r="AU108" s="96" ph="1">
        <f t="shared" si="91"/>
        <v>8</v>
      </c>
      <c r="AV108" s="96" ph="1">
        <f t="shared" si="91"/>
        <v>14</v>
      </c>
      <c r="AW108" s="96" ph="1">
        <f t="shared" si="91"/>
        <v>16</v>
      </c>
      <c r="AX108" s="96" ph="1">
        <f t="shared" si="91"/>
        <v>4</v>
      </c>
      <c r="AY108" s="96" ph="1">
        <f t="shared" si="91"/>
        <v>0</v>
      </c>
      <c r="AZ108" s="96" ph="1">
        <f t="shared" si="91"/>
        <v>3</v>
      </c>
      <c r="BA108" s="96" ph="1">
        <f t="shared" si="91"/>
        <v>12</v>
      </c>
      <c r="BB108" s="96" ph="1">
        <f t="shared" si="91"/>
        <v>28</v>
      </c>
      <c r="BC108" s="96" ph="1">
        <f t="shared" si="91"/>
        <v>22</v>
      </c>
      <c r="BD108" s="96" ph="1">
        <f t="shared" si="91"/>
        <v>14</v>
      </c>
      <c r="BE108" s="96" ph="1">
        <f t="shared" si="91"/>
        <v>11</v>
      </c>
      <c r="BF108" s="96" ph="1">
        <f t="shared" si="91"/>
        <v>3</v>
      </c>
      <c r="BG108" s="96" ph="1">
        <f t="shared" si="91"/>
        <v>3</v>
      </c>
      <c r="BH108" s="96" ph="1">
        <f t="shared" si="91"/>
        <v>0</v>
      </c>
      <c r="BI108" s="96" ph="1">
        <f t="shared" si="91"/>
        <v>19</v>
      </c>
      <c r="BJ108" s="96" ph="1">
        <f t="shared" si="91"/>
        <v>27</v>
      </c>
      <c r="BK108" s="96" ph="1">
        <f t="shared" si="91"/>
        <v>26</v>
      </c>
      <c r="BL108" s="96" ph="1">
        <f t="shared" si="91"/>
        <v>2</v>
      </c>
      <c r="BM108" s="96" ph="1">
        <f t="shared" si="91"/>
        <v>14</v>
      </c>
      <c r="BN108" s="96" ph="1">
        <f t="shared" si="91"/>
        <v>35</v>
      </c>
      <c r="BO108" s="96" ph="1">
        <f t="shared" si="91"/>
        <v>1</v>
      </c>
      <c r="BP108" s="96" ph="1">
        <f t="shared" si="91"/>
        <v>35</v>
      </c>
      <c r="BQ108" s="96" ph="1">
        <f t="shared" si="91"/>
        <v>26</v>
      </c>
      <c r="BR108" s="96" ph="1">
        <f t="shared" si="91"/>
        <v>6</v>
      </c>
      <c r="BS108" s="96" ph="1">
        <f t="shared" si="91"/>
        <v>3</v>
      </c>
      <c r="BT108" s="96" ph="1">
        <f t="shared" si="91"/>
        <v>5</v>
      </c>
      <c r="BU108" s="96" ph="1">
        <f t="shared" si="91"/>
        <v>37</v>
      </c>
      <c r="BV108" s="96" ph="1">
        <f t="shared" si="91"/>
        <v>7</v>
      </c>
      <c r="BW108" s="117" t="s">
        <v>77</v>
      </c>
      <c r="BX108" s="117" ph="1">
        <f>SUM(BX7:BX107)</f>
        <v>39</v>
      </c>
      <c r="BY108" s="117" ph="1">
        <f t="shared" ref="BY108:CD108" si="92">SUM(BY7:BY107)</f>
        <v>39</v>
      </c>
      <c r="BZ108" s="117" ph="1">
        <f t="shared" si="92"/>
        <v>39</v>
      </c>
      <c r="CA108" s="117" ph="1">
        <f t="shared" si="92"/>
        <v>39</v>
      </c>
      <c r="CB108" s="117" ph="1">
        <f t="shared" si="92"/>
        <v>39</v>
      </c>
      <c r="CC108" s="117" ph="1">
        <f t="shared" si="92"/>
        <v>39</v>
      </c>
      <c r="CD108" s="117" ph="1">
        <f t="shared" si="92"/>
        <v>39</v>
      </c>
    </row>
    <row r="109" spans="1:82">
      <c r="A109" s="96"/>
      <c r="B109" s="118" t="s">
        <v>78</v>
      </c>
      <c r="C109" s="117"/>
      <c r="D109" s="123">
        <f>SUM(D7:D107)</f>
        <v>2</v>
      </c>
      <c r="E109" s="97">
        <f t="shared" ref="E109:AH109" si="93">SUM(E7:E107)</f>
        <v>20.5</v>
      </c>
      <c r="F109" s="97">
        <f>SUM(F7:F107)</f>
        <v>8</v>
      </c>
      <c r="G109" s="97">
        <f t="shared" si="93"/>
        <v>4</v>
      </c>
      <c r="H109" s="97">
        <f t="shared" si="93"/>
        <v>8.25</v>
      </c>
      <c r="I109" s="97">
        <f t="shared" si="93"/>
        <v>10.25</v>
      </c>
      <c r="J109" s="123">
        <f t="shared" si="93"/>
        <v>2.5</v>
      </c>
      <c r="K109" s="97">
        <f t="shared" si="93"/>
        <v>0</v>
      </c>
      <c r="L109" s="97">
        <f t="shared" si="93"/>
        <v>1.1600000000000001</v>
      </c>
      <c r="M109" s="97">
        <f t="shared" si="93"/>
        <v>5.32</v>
      </c>
      <c r="N109" s="97">
        <f t="shared" si="93"/>
        <v>12.55</v>
      </c>
      <c r="O109" s="97">
        <f t="shared" si="93"/>
        <v>8.5800000000000018</v>
      </c>
      <c r="P109" s="97">
        <f t="shared" si="93"/>
        <v>4.67</v>
      </c>
      <c r="Q109" s="97">
        <f t="shared" si="93"/>
        <v>5.0200000000000005</v>
      </c>
      <c r="R109" s="97">
        <f t="shared" si="93"/>
        <v>0.78</v>
      </c>
      <c r="S109" s="123">
        <f t="shared" si="93"/>
        <v>0.78</v>
      </c>
      <c r="T109" s="97">
        <f t="shared" si="93"/>
        <v>0</v>
      </c>
      <c r="U109" s="97">
        <f t="shared" si="93"/>
        <v>9.48</v>
      </c>
      <c r="V109" s="97">
        <f t="shared" si="93"/>
        <v>13.48</v>
      </c>
      <c r="W109" s="123">
        <f t="shared" si="93"/>
        <v>15.98</v>
      </c>
      <c r="X109" s="97">
        <f t="shared" si="93"/>
        <v>2</v>
      </c>
      <c r="Y109" s="97">
        <f t="shared" si="93"/>
        <v>8</v>
      </c>
      <c r="Z109" s="123">
        <f t="shared" si="93"/>
        <v>29</v>
      </c>
      <c r="AA109" s="97">
        <f t="shared" si="93"/>
        <v>0.5</v>
      </c>
      <c r="AB109" s="97">
        <f t="shared" si="93"/>
        <v>22.909999999999997</v>
      </c>
      <c r="AC109" s="97">
        <f t="shared" si="93"/>
        <v>12.57</v>
      </c>
      <c r="AD109" s="97">
        <f t="shared" si="93"/>
        <v>2.0700000000000003</v>
      </c>
      <c r="AE109" s="123">
        <f t="shared" si="93"/>
        <v>0.91000000000000014</v>
      </c>
      <c r="AF109" s="97">
        <f t="shared" si="93"/>
        <v>3</v>
      </c>
      <c r="AG109" s="97">
        <f t="shared" si="93"/>
        <v>32</v>
      </c>
      <c r="AH109" s="123">
        <f t="shared" si="93"/>
        <v>4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79</v>
      </c>
      <c r="C110" s="117"/>
      <c r="D110" s="123">
        <f>AR108</f>
        <v>39</v>
      </c>
      <c r="E110" s="97">
        <f>BY108</f>
        <v>39</v>
      </c>
      <c r="F110" s="97">
        <f>BY108</f>
        <v>39</v>
      </c>
      <c r="G110" s="97">
        <f>BY108</f>
        <v>39</v>
      </c>
      <c r="H110" s="97">
        <f>BY108</f>
        <v>39</v>
      </c>
      <c r="I110" s="97">
        <f>BY108</f>
        <v>39</v>
      </c>
      <c r="J110" s="123">
        <f>BY108</f>
        <v>39</v>
      </c>
      <c r="K110" s="98">
        <f>BZ108</f>
        <v>39</v>
      </c>
      <c r="L110" s="98">
        <f>BZ108</f>
        <v>39</v>
      </c>
      <c r="M110" s="98">
        <f>BZ108</f>
        <v>39</v>
      </c>
      <c r="N110" s="98">
        <f>BZ108</f>
        <v>39</v>
      </c>
      <c r="O110" s="98">
        <f>BZ108</f>
        <v>39</v>
      </c>
      <c r="P110" s="98">
        <f>BZ108</f>
        <v>39</v>
      </c>
      <c r="Q110" s="98">
        <f>BZ108</f>
        <v>39</v>
      </c>
      <c r="R110" s="98">
        <f>BZ108</f>
        <v>39</v>
      </c>
      <c r="S110" s="119">
        <f>BZ108</f>
        <v>39</v>
      </c>
      <c r="T110" s="99">
        <f>CA108</f>
        <v>39</v>
      </c>
      <c r="U110" s="99">
        <f>CA108</f>
        <v>39</v>
      </c>
      <c r="V110" s="99">
        <f>CA108</f>
        <v>39</v>
      </c>
      <c r="W110" s="120">
        <f>CA108</f>
        <v>39</v>
      </c>
      <c r="X110" s="117">
        <f>CB108</f>
        <v>39</v>
      </c>
      <c r="Y110" s="117">
        <f>CB108</f>
        <v>39</v>
      </c>
      <c r="Z110" s="118">
        <f>CB108</f>
        <v>39</v>
      </c>
      <c r="AA110" s="101">
        <f>CC108</f>
        <v>39</v>
      </c>
      <c r="AB110" s="101">
        <f>CC108</f>
        <v>39</v>
      </c>
      <c r="AC110" s="101">
        <f>CC108</f>
        <v>39</v>
      </c>
      <c r="AD110" s="101">
        <f>CC108</f>
        <v>39</v>
      </c>
      <c r="AE110" s="121">
        <f>CC108</f>
        <v>39</v>
      </c>
      <c r="AF110" s="95">
        <f>CD108</f>
        <v>39</v>
      </c>
      <c r="AG110" s="95">
        <f>CD108</f>
        <v>39</v>
      </c>
      <c r="AH110" s="122">
        <f>CD108</f>
        <v>39</v>
      </c>
      <c r="AI110" s="95"/>
      <c r="AJ110" s="95"/>
      <c r="AK110" s="95"/>
      <c r="AL110" s="95"/>
      <c r="AM110" s="95"/>
      <c r="AN110" s="95"/>
      <c r="AP110" s="66" t="s">
        <v>91</v>
      </c>
      <c r="AQ110" s="66">
        <f>SUM(BX108:CD108)</f>
        <v>273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93</v>
      </c>
      <c r="AQ111" s="66">
        <f>AQ108*7-SUM(BX108:CD108)</f>
        <v>0</v>
      </c>
    </row>
    <row r="112" spans="1:82">
      <c r="A112" s="96"/>
      <c r="B112" s="96" t="s">
        <v>80</v>
      </c>
      <c r="C112" s="96"/>
      <c r="D112" s="59">
        <f>(D109/AR108)*100</f>
        <v>5.1282051282051277</v>
      </c>
      <c r="E112" s="59">
        <f>(E109/BY108)*100</f>
        <v>52.564102564102569</v>
      </c>
      <c r="F112" s="59">
        <f>(F109/BY108)*100</f>
        <v>20.512820512820511</v>
      </c>
      <c r="G112" s="59">
        <f>(G109/BY108)*100</f>
        <v>10.256410256410255</v>
      </c>
      <c r="H112" s="59">
        <f>(H109/BY108)*100</f>
        <v>21.153846153846153</v>
      </c>
      <c r="I112" s="59">
        <f>(I109/BY108)*100</f>
        <v>26.282051282051285</v>
      </c>
      <c r="J112" s="59">
        <f>(J109/BY108)*100</f>
        <v>6.4102564102564097</v>
      </c>
      <c r="K112" s="59">
        <f>(K109/BZ108)*100</f>
        <v>0</v>
      </c>
      <c r="L112" s="59">
        <f>(L109/BZ108)*100</f>
        <v>2.9743589743589745</v>
      </c>
      <c r="M112" s="59">
        <f>(M109/BZ108)*100</f>
        <v>13.641025641025642</v>
      </c>
      <c r="N112" s="59">
        <f>(N109/BZ108)*100</f>
        <v>32.179487179487182</v>
      </c>
      <c r="O112" s="59">
        <f>(O109/BZ108)*100</f>
        <v>22.000000000000007</v>
      </c>
      <c r="P112" s="59">
        <f>(P109/BZ108)*100</f>
        <v>11.974358974358974</v>
      </c>
      <c r="Q112" s="59">
        <f>(Q109/BZ108)*100</f>
        <v>12.871794871794872</v>
      </c>
      <c r="R112" s="59">
        <f>(R109/BZ108)*100</f>
        <v>2</v>
      </c>
      <c r="S112" s="59">
        <f>(S109/BZ108)*100</f>
        <v>2</v>
      </c>
      <c r="T112" s="59">
        <f>(T109/CA108)*100</f>
        <v>0</v>
      </c>
      <c r="U112" s="59">
        <f>(U109/CA108)*100</f>
        <v>24.307692307692307</v>
      </c>
      <c r="V112" s="59">
        <f>(V109/CA108)*100</f>
        <v>34.564102564102569</v>
      </c>
      <c r="W112" s="59">
        <f>(W109/CA108)*100</f>
        <v>40.974358974358978</v>
      </c>
      <c r="X112" s="59">
        <f>(X109/CB108)*100</f>
        <v>5.1282051282051277</v>
      </c>
      <c r="Y112" s="59">
        <f>(Y109/CB108)*100</f>
        <v>20.512820512820511</v>
      </c>
      <c r="Z112" s="59">
        <f>(Z109/CB108)*100</f>
        <v>74.358974358974365</v>
      </c>
      <c r="AA112" s="59">
        <f>(AA109/CC108)*100</f>
        <v>1.2820512820512819</v>
      </c>
      <c r="AB112" s="59">
        <f>(AB109/CC108)*100</f>
        <v>58.74358974358973</v>
      </c>
      <c r="AC112" s="59">
        <f>(AC109/CC108)*100</f>
        <v>32.230769230769226</v>
      </c>
      <c r="AD112" s="59">
        <f>(AD109/CC108)*100</f>
        <v>5.3076923076923084</v>
      </c>
      <c r="AE112" s="59">
        <f>(AE109/CC108)*100</f>
        <v>2.3333333333333339</v>
      </c>
      <c r="AF112" s="59">
        <f>(AF109/CD108)*100</f>
        <v>7.6923076923076925</v>
      </c>
      <c r="AG112" s="59">
        <f>(AG109/CD108)*100</f>
        <v>82.051282051282044</v>
      </c>
      <c r="AH112" s="59">
        <f>(AH109/CD108)*100</f>
        <v>10.256410256410255</v>
      </c>
      <c r="AP112" s="66" t="s">
        <v>92</v>
      </c>
      <c r="AQ112" s="66">
        <f>AQ108*7</f>
        <v>273</v>
      </c>
    </row>
    <row r="114" spans="42:43">
      <c r="AP114" s="66" t="s">
        <v>94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2012-05-16T09:16:47Z</dcterms:modified>
</cp:coreProperties>
</file>